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ory\Dropbox (G&amp;G Consulting Group)\BROADCAST 7 SHARE FOLDER\University Prep\1 Charter School Adopted Budget\"/>
    </mc:Choice>
  </mc:AlternateContent>
  <xr:revisionPtr revIDLastSave="0" documentId="8_{8ACEAB56-9AE4-48F6-AC5F-DAAB3E2FE36E}" xr6:coauthVersionLast="47" xr6:coauthVersionMax="47" xr10:uidLastSave="{00000000-0000-0000-0000-000000000000}"/>
  <bookViews>
    <workbookView xWindow="33720" yWindow="-7515" windowWidth="29040" windowHeight="15840" xr2:uid="{00000000-000D-0000-FFFF-FFFF00000000}"/>
  </bookViews>
  <sheets>
    <sheet name="Operating Fund" sheetId="1" r:id="rId1"/>
  </sheets>
  <externalReferences>
    <externalReference r:id="rId2"/>
  </externalReferences>
  <definedNames>
    <definedName name="Charges">#REF!</definedName>
    <definedName name="Dental">#REF!</definedName>
    <definedName name="FPC">[1]DISTSERV!$B$3</definedName>
    <definedName name="funding">[1]DISTSERV!$B$25</definedName>
    <definedName name="Health">#REF!</definedName>
    <definedName name="Life">#REF!</definedName>
    <definedName name="LTD">#REF!</definedName>
    <definedName name="Medicare">#REF!</definedName>
    <definedName name="month">[1]DISTSERV!$F$8</definedName>
    <definedName name="PERA">#REF!</definedName>
    <definedName name="Permonth">[1]DISTSERV!$D$10</definedName>
    <definedName name="perpupil">[1]DISTSERV!$B$14</definedName>
    <definedName name="PPORINC">#REF!</definedName>
    <definedName name="_xlnm.Print_Area" localSheetId="0">'Operating Fund'!$A$2:$I$143</definedName>
    <definedName name="_xlnm.Print_Titles" localSheetId="0">'Operating Fund'!$2:$5</definedName>
    <definedName name="projppor">[1]DISTSERV!$C$4</definedName>
    <definedName name="Projstud">[1]DISTSERV!$C$3</definedName>
    <definedName name="SALINC">#REF!</definedName>
    <definedName name="TOTCREXP">#REF!</definedName>
    <definedName name="TOTFS">#REF!</definedName>
    <definedName name="TOTGFEXP">#REF!</definedName>
    <definedName name="TotGFREV">#REF!</definedName>
    <definedName name="TotGFREV00">#REF!</definedName>
    <definedName name="totgfrev01">#REF!</definedName>
    <definedName name="TOTGRANTS">#REF!</definedName>
    <definedName name="TOTINS">[1]BUDGSUM!$D$63</definedName>
    <definedName name="TOTSAEXP">#REF!</definedName>
    <definedName name="totstud">#REF!</definedName>
    <definedName name="UC">#REF!</definedName>
    <definedName name="Vi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5" i="1" l="1"/>
  <c r="I72" i="1"/>
  <c r="I57" i="1"/>
  <c r="I118" i="1" l="1"/>
  <c r="I111" i="1"/>
  <c r="I101" i="1"/>
  <c r="I83" i="1"/>
  <c r="I64" i="1"/>
  <c r="I35" i="1"/>
  <c r="I22" i="1"/>
  <c r="I51" i="1" l="1"/>
  <c r="I37" i="1"/>
  <c r="I39" i="1"/>
  <c r="I40" i="1"/>
  <c r="I78" i="1"/>
  <c r="I38" i="1"/>
  <c r="I66" i="1"/>
  <c r="I67" i="1" s="1"/>
  <c r="I121" i="1"/>
  <c r="I137" i="1"/>
  <c r="I106" i="1"/>
  <c r="I48" i="1"/>
  <c r="I68" i="1" l="1"/>
  <c r="I120" i="1" s="1"/>
  <c r="I140" i="1" l="1"/>
  <c r="I141" i="1" s="1"/>
  <c r="I123" i="1"/>
  <c r="I122" i="1"/>
</calcChain>
</file>

<file path=xl/sharedStrings.xml><?xml version="1.0" encoding="utf-8"?>
<sst xmlns="http://schemas.openxmlformats.org/spreadsheetml/2006/main" count="631" uniqueCount="189">
  <si>
    <t>Board Approved</t>
  </si>
  <si>
    <t>Fd</t>
  </si>
  <si>
    <t>Loc</t>
  </si>
  <si>
    <t>Sre</t>
  </si>
  <si>
    <t>Prog</t>
  </si>
  <si>
    <t>O/S</t>
  </si>
  <si>
    <t>Class</t>
  </si>
  <si>
    <t>Proj</t>
  </si>
  <si>
    <t>Description</t>
  </si>
  <si>
    <t>Original Budget</t>
  </si>
  <si>
    <t>BEGINNING GENERAL FUND BALANCE</t>
  </si>
  <si>
    <t>900</t>
  </si>
  <si>
    <t>00</t>
  </si>
  <si>
    <t>0000</t>
  </si>
  <si>
    <t>1510</t>
  </si>
  <si>
    <t>000</t>
  </si>
  <si>
    <t>INVESTMENT EARNINGS/INTEREST</t>
  </si>
  <si>
    <t>1750</t>
  </si>
  <si>
    <t>FAMILY NEEDS FUND RAISER</t>
  </si>
  <si>
    <t>1990</t>
  </si>
  <si>
    <t>UPREP ARAP</t>
  </si>
  <si>
    <t>UPREP STEELE</t>
  </si>
  <si>
    <t>FUND DEVELOPMENT</t>
  </si>
  <si>
    <t>1920</t>
  </si>
  <si>
    <t>CONTRIBUTIONS &amp; DONATIONS</t>
  </si>
  <si>
    <t>REFUNDS &amp; REIMBURSEMENTS</t>
  </si>
  <si>
    <t>UNIFORM SALES</t>
  </si>
  <si>
    <t>5211</t>
  </si>
  <si>
    <t>TRANSFERS IN (REIMB MARKETING)</t>
  </si>
  <si>
    <t>4954</t>
  </si>
  <si>
    <t>4018</t>
  </si>
  <si>
    <t>CSP EXPANSION GRANT</t>
  </si>
  <si>
    <t>GENERAL FUND REVENUES</t>
  </si>
  <si>
    <t>11     GENERAL FUND EXPENSES</t>
  </si>
  <si>
    <t>2400</t>
  </si>
  <si>
    <t>0110</t>
  </si>
  <si>
    <t>EXECUTIVE DIRECTOR</t>
  </si>
  <si>
    <t>2200</t>
  </si>
  <si>
    <t>200</t>
  </si>
  <si>
    <t>DIRECTOR OF EXTERNAL AFFAIRS</t>
  </si>
  <si>
    <t>2100</t>
  </si>
  <si>
    <t>DIRECTOR OF SCHOLAR ADVANCEMENT</t>
  </si>
  <si>
    <t>2500</t>
  </si>
  <si>
    <t>ALL SITE SUPPORT STAFF (GRANT SUPPORTED)</t>
  </si>
  <si>
    <t>DIRECTOR OF FINANCE</t>
  </si>
  <si>
    <t>MANAGER OF TALENT</t>
  </si>
  <si>
    <t>COMMUNITY ENGAGEMENT ASSOCIATE</t>
  </si>
  <si>
    <t>100</t>
  </si>
  <si>
    <t>IT DIRECTOR</t>
  </si>
  <si>
    <t>SPECIAL PROJECTS COORDINATOR</t>
  </si>
  <si>
    <t>TOTAL SALARIES</t>
  </si>
  <si>
    <t xml:space="preserve"> </t>
  </si>
  <si>
    <t>0221</t>
  </si>
  <si>
    <t>EXECUTIVE DIRECTOR MEDICARE</t>
  </si>
  <si>
    <t>DIRECTOR OF EXTERNAL AFFAIRS MEDICAE</t>
  </si>
  <si>
    <t>DIRECTOR OF SCHOLAR ADVANCEMENT MEDICARE</t>
  </si>
  <si>
    <t>ALL SITE SUPPORT MEDICARE</t>
  </si>
  <si>
    <t>DIRECTOR OF FINANCE MEDICARE</t>
  </si>
  <si>
    <t>MANAGER OF TALENT MEDICARE</t>
  </si>
  <si>
    <t>COMMUNITY ENGAGEMENT ASSOCIATE MEDICARE</t>
  </si>
  <si>
    <t>IT DIRECTOR MEDICARE</t>
  </si>
  <si>
    <t>SPECIAL PROJECTS COORDINATOR MEDICARE</t>
  </si>
  <si>
    <t>TOTAL MEDICARE TAXES</t>
  </si>
  <si>
    <t>0230</t>
  </si>
  <si>
    <t>EXECUTIVE DIRECTOR PERA/PCOPS</t>
  </si>
  <si>
    <t>DIRECTOR OF EXTERNAL AFFAIRS PERA/PCOPS</t>
  </si>
  <si>
    <t>DIRECTOR OF SCHOLAR ADVANCEMENT PERA/PCOPS</t>
  </si>
  <si>
    <t>ALL SITE SUPPORT PERA/PCOPS</t>
  </si>
  <si>
    <t>DIRECTOR OF FINANCE PERA/PCOPS</t>
  </si>
  <si>
    <t>MANAGER OF TALENT PERA/PCOPS</t>
  </si>
  <si>
    <t>COMMUNITY ENGAGEMENT ASSOCIATE PERA/PCOPS</t>
  </si>
  <si>
    <t>2900</t>
  </si>
  <si>
    <t>IT DIRECTOR PERA/PCOPS</t>
  </si>
  <si>
    <t>SPECIAL PROJECTS COORDINATOR PERA/PCOPS</t>
  </si>
  <si>
    <t>TOTAL PERA/PCOPS</t>
  </si>
  <si>
    <t>2000</t>
  </si>
  <si>
    <t>0251</t>
  </si>
  <si>
    <t>HEALTH INSURANCE</t>
  </si>
  <si>
    <t>2410</t>
  </si>
  <si>
    <t>0280</t>
  </si>
  <si>
    <t>PERA GRANT SUPPORT</t>
  </si>
  <si>
    <t>0290</t>
  </si>
  <si>
    <t>LIFE/ADD INSURANCE</t>
  </si>
  <si>
    <t>HSA HEALTH EXPENSE REIMBIBURSEMENT ACCOUNT</t>
  </si>
  <si>
    <t>BEN. OTHER/LIFE INS./RELOC.</t>
  </si>
  <si>
    <t>TOTAL INSURANCE</t>
  </si>
  <si>
    <t>TOTAL BENEFITS</t>
  </si>
  <si>
    <t>Benefits as a % of Labor</t>
  </si>
  <si>
    <t>TOTAL SALARIES AND BENEFITS</t>
  </si>
  <si>
    <t>0313</t>
  </si>
  <si>
    <t>BANKING &amp; MERCHANT FEES</t>
  </si>
  <si>
    <t>2300</t>
  </si>
  <si>
    <t>0331</t>
  </si>
  <si>
    <t>LEGAL</t>
  </si>
  <si>
    <t>0339</t>
  </si>
  <si>
    <t>PAYROLL SERVICES</t>
  </si>
  <si>
    <t>BACKGROUND CHECKS</t>
  </si>
  <si>
    <t>0340</t>
  </si>
  <si>
    <t>MARKETING CONSULTANT</t>
  </si>
  <si>
    <t>2210</t>
  </si>
  <si>
    <t>0399</t>
  </si>
  <si>
    <t>OTHER PROFESSIONAL SERVICES</t>
  </si>
  <si>
    <t>TOTAL PROFESSIONAL CONTRACTED SERVICES</t>
  </si>
  <si>
    <t>2600</t>
  </si>
  <si>
    <t>0430</t>
  </si>
  <si>
    <t>REPAIRS AND MAINTENANCE</t>
  </si>
  <si>
    <t>0431</t>
  </si>
  <si>
    <t>0443</t>
  </si>
  <si>
    <t>FACILITY RENTAL</t>
  </si>
  <si>
    <t>TOTAL PROPERTY RELATED SERVICES</t>
  </si>
  <si>
    <t>2850</t>
  </si>
  <si>
    <t>0521</t>
  </si>
  <si>
    <t>LIABILITY INSURANCE</t>
  </si>
  <si>
    <t>0525</t>
  </si>
  <si>
    <t>UNEMPLOYMENT INSURANCE</t>
  </si>
  <si>
    <t>0526</t>
  </si>
  <si>
    <t>WORKERS COMP INSURANCE</t>
  </si>
  <si>
    <t>0531</t>
  </si>
  <si>
    <t>PHONE/INTERNET</t>
  </si>
  <si>
    <t>0533</t>
  </si>
  <si>
    <t>POSTAGE</t>
  </si>
  <si>
    <t>0540B</t>
  </si>
  <si>
    <t>MARKETING/ADVERTISING/ STAFF RECRUITING</t>
  </si>
  <si>
    <t>0540E</t>
  </si>
  <si>
    <t>MARKETING/ADVERTISING/ ENROLLMENT</t>
  </si>
  <si>
    <t>0540F</t>
  </si>
  <si>
    <t>MARKETING FUNDRAISING/DEVELOPMENT</t>
  </si>
  <si>
    <t>0540G</t>
  </si>
  <si>
    <t>GEN. MARKETING COMMUNICATIONS</t>
  </si>
  <si>
    <t>0540P</t>
  </si>
  <si>
    <t>MARKETING PROMOTIONAL ITEMS</t>
  </si>
  <si>
    <t>0580B</t>
  </si>
  <si>
    <t>STAFF TRAVEL/REG-RECRUITMENT</t>
  </si>
  <si>
    <t>0580D</t>
  </si>
  <si>
    <t>0580FEE</t>
  </si>
  <si>
    <t>STAFF TRAVEL/REG-REG FEES</t>
  </si>
  <si>
    <t>0550</t>
  </si>
  <si>
    <t>PRINTING &amp; BINDING &amp; COPYING</t>
  </si>
  <si>
    <t>0580</t>
  </si>
  <si>
    <t>PD TRAVEL/REGISTRATION FEES</t>
  </si>
  <si>
    <t>TOTAL OTHER PURCHASED/CONTRACTED SERVICES</t>
  </si>
  <si>
    <t>0610</t>
  </si>
  <si>
    <t>OFFICE SUPPLIES &amp; MISC SUPPLIES</t>
  </si>
  <si>
    <t>MEETINGS EVENTS SUPPLIES</t>
  </si>
  <si>
    <t>0655</t>
  </si>
  <si>
    <t>TECHNOLOGY SUPPLIES</t>
  </si>
  <si>
    <t>TOTAL SUPPLIES AND MATERIALS</t>
  </si>
  <si>
    <t>0735</t>
  </si>
  <si>
    <t>COMPUTERS</t>
  </si>
  <si>
    <t>0733</t>
  </si>
  <si>
    <t>ADMIN. FURNITURE &amp; EQUIP.</t>
  </si>
  <si>
    <t>0730</t>
  </si>
  <si>
    <t>SOFTWARE (ICIMS, Z2, LICENSES)</t>
  </si>
  <si>
    <t>TOTAL EQUIPMENT AND SOFTWARE</t>
  </si>
  <si>
    <t>0810</t>
  </si>
  <si>
    <t>5200</t>
  </si>
  <si>
    <t>TRANSFERS OUT</t>
  </si>
  <si>
    <t>0832</t>
  </si>
  <si>
    <t>CONTINGENCY/SURPLUS</t>
  </si>
  <si>
    <t>0865</t>
  </si>
  <si>
    <t>FAMILY SUPPORT</t>
  </si>
  <si>
    <t>0890</t>
  </si>
  <si>
    <t>BOARD MISCELLANEOUS EXPENSE</t>
  </si>
  <si>
    <t>TOTAL DUES/FEES/MISCELLANEOUS EXPENDITURES</t>
  </si>
  <si>
    <t>TOTAL GENERAL FUND 11 TOTALS:</t>
  </si>
  <si>
    <t>Total Revenues</t>
  </si>
  <si>
    <t>Surplus/(Deficit)</t>
  </si>
  <si>
    <t>ENDING GENERAL FUND BALANCE</t>
  </si>
  <si>
    <t>% Change in Fund Balance</t>
  </si>
  <si>
    <t>BEGINNING GRANTS FUND BALANCE</t>
  </si>
  <si>
    <t>22     GRANTS FUND REVENUE</t>
  </si>
  <si>
    <t>GRANT</t>
  </si>
  <si>
    <t>TOTAL GRANTS REVENUE</t>
  </si>
  <si>
    <t>22     GRANTS FUND EXPENSES</t>
  </si>
  <si>
    <t>2213</t>
  </si>
  <si>
    <t>TOTAL GRANTS EXPENDITURES</t>
  </si>
  <si>
    <t>ENDING GRANTS FUND BALANCE</t>
  </si>
  <si>
    <t>TOTAL REVENUES ALL FUNDS</t>
  </si>
  <si>
    <t>TOTAL EXPENDITURES FOR ALL FUNDS</t>
  </si>
  <si>
    <t>SURPLUS/DEFICIT</t>
  </si>
  <si>
    <t>FY21-22 Board Approved Budget</t>
  </si>
  <si>
    <t>FY 2021-2022</t>
  </si>
  <si>
    <t>PRIVATE GRANTS</t>
  </si>
  <si>
    <t>PD SERVICES (RELAY, BES,ETC)</t>
  </si>
  <si>
    <t>ACCOUNTING</t>
  </si>
  <si>
    <t>COPIER LEASE &amp; OTHER EQUIP RENTAL</t>
  </si>
  <si>
    <t>STAFF PDTRAVEL/REG</t>
  </si>
  <si>
    <t>DUES FEES, PERMITS</t>
  </si>
  <si>
    <t>University Prep - Home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</si>
</sst>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.000%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39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7" fontId="3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6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7" xfId="0" applyNumberFormat="1" applyFont="1" applyFill="1" applyBorder="1" applyAlignment="1">
      <alignment horizontal="center"/>
    </xf>
    <xf numFmtId="0" fontId="3" fillId="0" borderId="5" xfId="0" applyFont="1" applyFill="1" applyBorder="1"/>
    <xf numFmtId="49" fontId="2" fillId="0" borderId="0" xfId="0" applyNumberFormat="1" applyFont="1" applyFill="1" applyAlignment="1">
      <alignment horizontal="center"/>
    </xf>
    <xf numFmtId="164" fontId="3" fillId="0" borderId="5" xfId="0" applyNumberFormat="1" applyFont="1" applyFill="1" applyBorder="1"/>
    <xf numFmtId="7" fontId="3" fillId="0" borderId="5" xfId="0" applyNumberFormat="1" applyFont="1" applyFill="1" applyBorder="1"/>
    <xf numFmtId="164" fontId="3" fillId="0" borderId="0" xfId="0" applyNumberFormat="1" applyFont="1" applyFill="1"/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center"/>
    </xf>
    <xf numFmtId="164" fontId="3" fillId="0" borderId="7" xfId="0" applyNumberFormat="1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3" fillId="0" borderId="2" xfId="0" applyFont="1" applyFill="1" applyBorder="1"/>
    <xf numFmtId="7" fontId="3" fillId="0" borderId="7" xfId="0" applyNumberFormat="1" applyFont="1" applyFill="1" applyBorder="1"/>
    <xf numFmtId="7" fontId="3" fillId="0" borderId="5" xfId="0" applyNumberFormat="1" applyFont="1" applyFill="1" applyBorder="1" applyAlignment="1">
      <alignment horizontal="right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/>
    </xf>
    <xf numFmtId="10" fontId="3" fillId="0" borderId="4" xfId="0" applyNumberFormat="1" applyFont="1" applyFill="1" applyBorder="1"/>
    <xf numFmtId="49" fontId="3" fillId="0" borderId="0" xfId="0" applyNumberFormat="1" applyFont="1" applyFill="1"/>
    <xf numFmtId="9" fontId="3" fillId="0" borderId="0" xfId="0" applyNumberFormat="1" applyFont="1" applyFill="1" applyAlignment="1">
      <alignment horizontal="center"/>
    </xf>
    <xf numFmtId="9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7" fontId="2" fillId="0" borderId="7" xfId="0" applyNumberFormat="1" applyFont="1" applyFill="1" applyBorder="1"/>
    <xf numFmtId="10" fontId="3" fillId="0" borderId="5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7" fontId="3" fillId="0" borderId="3" xfId="0" applyNumberFormat="1" applyFont="1" applyFill="1" applyBorder="1"/>
    <xf numFmtId="0" fontId="2" fillId="0" borderId="8" xfId="0" applyFont="1" applyFill="1" applyBorder="1"/>
    <xf numFmtId="49" fontId="2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/>
    <xf numFmtId="165" fontId="3" fillId="0" borderId="0" xfId="0" applyNumberFormat="1" applyFont="1" applyFill="1"/>
    <xf numFmtId="39" fontId="3" fillId="0" borderId="0" xfId="0" applyNumberFormat="1" applyFont="1" applyFill="1"/>
    <xf numFmtId="39" fontId="3" fillId="0" borderId="0" xfId="0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EXCEL/Brighton/BUDGET%20FY01/Program%20Files/Microsoft%20Office/EXCEL/Brighton/BUDGET%20FY00/FY00%20BCS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anges"/>
      <sheetName val="BUDGSUM"/>
      <sheetName val="SALBEN"/>
      <sheetName val="DISTSERV"/>
      <sheetName val="BUDGREV"/>
      <sheetName val="BUDEXP"/>
    </sheetNames>
    <sheetDataSet>
      <sheetData sheetId="0" refreshError="1"/>
      <sheetData sheetId="1" refreshError="1"/>
      <sheetData sheetId="2" refreshError="1">
        <row r="63">
          <cell r="D63">
            <v>10750</v>
          </cell>
        </row>
      </sheetData>
      <sheetData sheetId="3" refreshError="1"/>
      <sheetData sheetId="4" refreshError="1">
        <row r="3">
          <cell r="C3">
            <v>350</v>
          </cell>
        </row>
        <row r="4">
          <cell r="C4">
            <v>4612</v>
          </cell>
        </row>
        <row r="8">
          <cell r="F8">
            <v>1</v>
          </cell>
        </row>
        <row r="10">
          <cell r="D10">
            <v>5580.8077499999999</v>
          </cell>
        </row>
        <row r="25">
          <cell r="B25">
            <v>350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"/>
  <sheetViews>
    <sheetView tabSelected="1" zoomScaleNormal="100" workbookViewId="0">
      <selection activeCell="M11" sqref="M11"/>
    </sheetView>
  </sheetViews>
  <sheetFormatPr defaultColWidth="9.1796875" defaultRowHeight="15.5" x14ac:dyDescent="0.35"/>
  <cols>
    <col min="1" max="1" width="3.81640625" style="4" customWidth="1"/>
    <col min="2" max="2" width="4" style="5" bestFit="1" customWidth="1"/>
    <col min="3" max="3" width="3.81640625" style="5" bestFit="1" customWidth="1"/>
    <col min="4" max="4" width="5" style="5" bestFit="1" customWidth="1"/>
    <col min="5" max="5" width="6" style="5" customWidth="1"/>
    <col min="6" max="6" width="5.1796875" style="5" customWidth="1"/>
    <col min="7" max="7" width="6.54296875" style="5" customWidth="1"/>
    <col min="8" max="8" width="43.7265625" style="4" customWidth="1"/>
    <col min="9" max="9" width="22.81640625" style="4" customWidth="1"/>
    <col min="10" max="10" width="9.1796875" style="4"/>
    <col min="11" max="16384" width="9.1796875" style="1"/>
  </cols>
  <sheetData>
    <row r="1" spans="1:9" x14ac:dyDescent="0.35">
      <c r="H1" s="3" t="s">
        <v>188</v>
      </c>
    </row>
    <row r="2" spans="1:9" x14ac:dyDescent="0.35">
      <c r="H2" s="3" t="s">
        <v>180</v>
      </c>
    </row>
    <row r="3" spans="1:9" x14ac:dyDescent="0.35">
      <c r="I3" s="6"/>
    </row>
    <row r="4" spans="1:9" x14ac:dyDescent="0.35">
      <c r="A4" s="7"/>
      <c r="H4" s="7"/>
      <c r="I4" s="8" t="s">
        <v>0</v>
      </c>
    </row>
    <row r="5" spans="1:9" x14ac:dyDescent="0.35">
      <c r="A5" s="7"/>
      <c r="H5" s="7"/>
      <c r="I5" s="9" t="s">
        <v>181</v>
      </c>
    </row>
    <row r="6" spans="1:9" x14ac:dyDescent="0.35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1" t="s">
        <v>8</v>
      </c>
      <c r="I6" s="12" t="s">
        <v>9</v>
      </c>
    </row>
    <row r="7" spans="1:9" x14ac:dyDescent="0.35">
      <c r="A7" s="10"/>
      <c r="B7" s="10"/>
      <c r="C7" s="10"/>
      <c r="D7" s="10"/>
      <c r="E7" s="10"/>
      <c r="F7" s="10"/>
      <c r="G7" s="10"/>
      <c r="H7" s="11"/>
      <c r="I7" s="13"/>
    </row>
    <row r="8" spans="1:9" x14ac:dyDescent="0.35">
      <c r="A8" s="5"/>
      <c r="H8" s="14" t="s">
        <v>10</v>
      </c>
      <c r="I8" s="15">
        <v>137289</v>
      </c>
    </row>
    <row r="9" spans="1:9" x14ac:dyDescent="0.35">
      <c r="A9" s="5"/>
      <c r="H9" s="14"/>
      <c r="I9" s="16"/>
    </row>
    <row r="10" spans="1:9" x14ac:dyDescent="0.35">
      <c r="A10" s="14"/>
      <c r="B10" s="17"/>
      <c r="C10" s="17"/>
      <c r="D10" s="17"/>
      <c r="E10" s="17"/>
      <c r="F10" s="17"/>
      <c r="G10" s="17"/>
      <c r="I10" s="18"/>
    </row>
    <row r="11" spans="1:9" x14ac:dyDescent="0.35">
      <c r="A11" s="7">
        <v>11</v>
      </c>
      <c r="B11" s="5" t="s">
        <v>11</v>
      </c>
      <c r="C11" s="5" t="s">
        <v>12</v>
      </c>
      <c r="D11" s="5" t="s">
        <v>13</v>
      </c>
      <c r="E11" s="5" t="s">
        <v>14</v>
      </c>
      <c r="F11" s="5" t="s">
        <v>15</v>
      </c>
      <c r="G11" s="5" t="s">
        <v>13</v>
      </c>
      <c r="H11" s="4" t="s">
        <v>16</v>
      </c>
      <c r="I11" s="19">
        <v>0</v>
      </c>
    </row>
    <row r="12" spans="1:9" x14ac:dyDescent="0.35">
      <c r="A12" s="7">
        <v>11</v>
      </c>
      <c r="B12" s="5" t="s">
        <v>11</v>
      </c>
      <c r="C12" s="5" t="s">
        <v>12</v>
      </c>
      <c r="D12" s="5" t="s">
        <v>13</v>
      </c>
      <c r="E12" s="5" t="s">
        <v>17</v>
      </c>
      <c r="F12" s="5" t="s">
        <v>15</v>
      </c>
      <c r="G12" s="5" t="s">
        <v>13</v>
      </c>
      <c r="H12" s="4" t="s">
        <v>18</v>
      </c>
      <c r="I12" s="19">
        <v>0</v>
      </c>
    </row>
    <row r="13" spans="1:9" x14ac:dyDescent="0.35">
      <c r="A13" s="7">
        <v>11</v>
      </c>
      <c r="B13" s="5" t="s">
        <v>11</v>
      </c>
      <c r="C13" s="5" t="s">
        <v>12</v>
      </c>
      <c r="D13" s="5" t="s">
        <v>13</v>
      </c>
      <c r="E13" s="5" t="s">
        <v>19</v>
      </c>
      <c r="F13" s="5" t="s">
        <v>15</v>
      </c>
      <c r="G13" s="5" t="s">
        <v>13</v>
      </c>
      <c r="H13" s="4" t="s">
        <v>20</v>
      </c>
      <c r="I13" s="19">
        <v>476000</v>
      </c>
    </row>
    <row r="14" spans="1:9" x14ac:dyDescent="0.35">
      <c r="A14" s="7">
        <v>11</v>
      </c>
      <c r="B14" s="5" t="s">
        <v>11</v>
      </c>
      <c r="C14" s="5" t="s">
        <v>12</v>
      </c>
      <c r="D14" s="5" t="s">
        <v>13</v>
      </c>
      <c r="E14" s="5" t="s">
        <v>19</v>
      </c>
      <c r="F14" s="5" t="s">
        <v>15</v>
      </c>
      <c r="G14" s="5" t="s">
        <v>13</v>
      </c>
      <c r="H14" s="4" t="s">
        <v>21</v>
      </c>
      <c r="I14" s="19">
        <v>476000</v>
      </c>
    </row>
    <row r="15" spans="1:9" x14ac:dyDescent="0.35">
      <c r="A15" s="7">
        <v>11</v>
      </c>
      <c r="B15" s="5" t="s">
        <v>11</v>
      </c>
      <c r="C15" s="5" t="s">
        <v>12</v>
      </c>
      <c r="D15" s="5" t="s">
        <v>13</v>
      </c>
      <c r="E15" s="5" t="s">
        <v>19</v>
      </c>
      <c r="F15" s="5" t="s">
        <v>15</v>
      </c>
      <c r="G15" s="5" t="s">
        <v>13</v>
      </c>
      <c r="H15" s="4" t="s">
        <v>182</v>
      </c>
      <c r="I15" s="19">
        <v>0</v>
      </c>
    </row>
    <row r="16" spans="1:9" x14ac:dyDescent="0.35">
      <c r="A16" s="7">
        <v>11</v>
      </c>
      <c r="B16" s="5" t="s">
        <v>11</v>
      </c>
      <c r="C16" s="5" t="s">
        <v>12</v>
      </c>
      <c r="D16" s="5" t="s">
        <v>13</v>
      </c>
      <c r="E16" s="5" t="s">
        <v>19</v>
      </c>
      <c r="F16" s="5" t="s">
        <v>15</v>
      </c>
      <c r="G16" s="5" t="s">
        <v>13</v>
      </c>
      <c r="H16" s="4" t="s">
        <v>22</v>
      </c>
      <c r="I16" s="19">
        <v>0</v>
      </c>
    </row>
    <row r="17" spans="1:9" x14ac:dyDescent="0.35">
      <c r="A17" s="7">
        <v>11</v>
      </c>
      <c r="B17" s="5" t="s">
        <v>11</v>
      </c>
      <c r="C17" s="5" t="s">
        <v>12</v>
      </c>
      <c r="D17" s="5" t="s">
        <v>13</v>
      </c>
      <c r="E17" s="5" t="s">
        <v>23</v>
      </c>
      <c r="F17" s="5" t="s">
        <v>15</v>
      </c>
      <c r="G17" s="5" t="s">
        <v>13</v>
      </c>
      <c r="H17" s="4" t="s">
        <v>24</v>
      </c>
      <c r="I17" s="19">
        <v>340000</v>
      </c>
    </row>
    <row r="18" spans="1:9" x14ac:dyDescent="0.35">
      <c r="A18" s="7">
        <v>11</v>
      </c>
      <c r="B18" s="5" t="s">
        <v>11</v>
      </c>
      <c r="C18" s="5" t="s">
        <v>12</v>
      </c>
      <c r="D18" s="5" t="s">
        <v>13</v>
      </c>
      <c r="E18" s="5" t="s">
        <v>19</v>
      </c>
      <c r="F18" s="5" t="s">
        <v>15</v>
      </c>
      <c r="G18" s="5" t="s">
        <v>13</v>
      </c>
      <c r="H18" s="4" t="s">
        <v>25</v>
      </c>
      <c r="I18" s="19">
        <v>0</v>
      </c>
    </row>
    <row r="19" spans="1:9" x14ac:dyDescent="0.35">
      <c r="A19" s="7">
        <v>11</v>
      </c>
      <c r="B19" s="5" t="s">
        <v>11</v>
      </c>
      <c r="C19" s="5" t="s">
        <v>12</v>
      </c>
      <c r="D19" s="5" t="s">
        <v>13</v>
      </c>
      <c r="E19" s="5" t="s">
        <v>19</v>
      </c>
      <c r="F19" s="5" t="s">
        <v>15</v>
      </c>
      <c r="G19" s="5" t="s">
        <v>13</v>
      </c>
      <c r="H19" s="4" t="s">
        <v>26</v>
      </c>
      <c r="I19" s="19">
        <v>0</v>
      </c>
    </row>
    <row r="20" spans="1:9" x14ac:dyDescent="0.35">
      <c r="A20" s="7">
        <v>11</v>
      </c>
      <c r="B20" s="5" t="s">
        <v>11</v>
      </c>
      <c r="C20" s="5" t="s">
        <v>12</v>
      </c>
      <c r="D20" s="5" t="s">
        <v>13</v>
      </c>
      <c r="E20" s="5" t="s">
        <v>27</v>
      </c>
      <c r="F20" s="5" t="s">
        <v>15</v>
      </c>
      <c r="G20" s="5" t="s">
        <v>13</v>
      </c>
      <c r="H20" s="4" t="s">
        <v>28</v>
      </c>
      <c r="I20" s="19">
        <v>0</v>
      </c>
    </row>
    <row r="21" spans="1:9" x14ac:dyDescent="0.35">
      <c r="A21" s="7">
        <v>11</v>
      </c>
      <c r="B21" s="5" t="s">
        <v>11</v>
      </c>
      <c r="C21" s="5" t="s">
        <v>12</v>
      </c>
      <c r="D21" s="5" t="s">
        <v>13</v>
      </c>
      <c r="E21" s="5" t="s">
        <v>29</v>
      </c>
      <c r="F21" s="5" t="s">
        <v>15</v>
      </c>
      <c r="G21" s="5" t="s">
        <v>30</v>
      </c>
      <c r="H21" s="4" t="s">
        <v>31</v>
      </c>
      <c r="I21" s="19">
        <v>0</v>
      </c>
    </row>
    <row r="22" spans="1:9" x14ac:dyDescent="0.35">
      <c r="A22" s="21" t="s">
        <v>32</v>
      </c>
      <c r="B22" s="22"/>
      <c r="C22" s="22"/>
      <c r="D22" s="22"/>
      <c r="E22" s="22"/>
      <c r="F22" s="22"/>
      <c r="G22" s="22"/>
      <c r="H22" s="21"/>
      <c r="I22" s="23">
        <f>SUM(I11:I21)</f>
        <v>1292000</v>
      </c>
    </row>
    <row r="23" spans="1:9" x14ac:dyDescent="0.35">
      <c r="A23" s="24"/>
      <c r="B23" s="25"/>
      <c r="C23" s="25"/>
      <c r="D23" s="25"/>
      <c r="E23" s="25"/>
      <c r="F23" s="25"/>
      <c r="G23" s="25"/>
      <c r="H23" s="24"/>
      <c r="I23" s="18"/>
    </row>
    <row r="24" spans="1:9" x14ac:dyDescent="0.35">
      <c r="A24" s="14" t="s">
        <v>33</v>
      </c>
      <c r="B24" s="17"/>
      <c r="C24" s="17"/>
      <c r="D24" s="17"/>
      <c r="E24" s="17"/>
      <c r="F24" s="17"/>
      <c r="G24" s="17"/>
      <c r="I24" s="18"/>
    </row>
    <row r="25" spans="1:9" x14ac:dyDescent="0.35">
      <c r="I25" s="18"/>
    </row>
    <row r="26" spans="1:9" x14ac:dyDescent="0.35">
      <c r="A26" s="7">
        <v>11</v>
      </c>
      <c r="B26" s="5" t="s">
        <v>11</v>
      </c>
      <c r="C26" s="5" t="s">
        <v>12</v>
      </c>
      <c r="D26" s="5" t="s">
        <v>34</v>
      </c>
      <c r="E26" s="5" t="s">
        <v>35</v>
      </c>
      <c r="F26" s="5" t="s">
        <v>15</v>
      </c>
      <c r="G26" s="5" t="s">
        <v>13</v>
      </c>
      <c r="H26" s="4" t="s">
        <v>36</v>
      </c>
      <c r="I26" s="18">
        <v>132388</v>
      </c>
    </row>
    <row r="27" spans="1:9" x14ac:dyDescent="0.35">
      <c r="A27" s="7">
        <v>11</v>
      </c>
      <c r="B27" s="5" t="s">
        <v>11</v>
      </c>
      <c r="C27" s="5" t="s">
        <v>12</v>
      </c>
      <c r="D27" s="5" t="s">
        <v>37</v>
      </c>
      <c r="E27" s="5" t="s">
        <v>35</v>
      </c>
      <c r="F27" s="5" t="s">
        <v>38</v>
      </c>
      <c r="G27" s="5" t="s">
        <v>13</v>
      </c>
      <c r="H27" s="4" t="s">
        <v>39</v>
      </c>
      <c r="I27" s="18">
        <v>0</v>
      </c>
    </row>
    <row r="28" spans="1:9" x14ac:dyDescent="0.35">
      <c r="A28" s="7">
        <v>11</v>
      </c>
      <c r="B28" s="5" t="s">
        <v>11</v>
      </c>
      <c r="C28" s="5" t="s">
        <v>12</v>
      </c>
      <c r="D28" s="5" t="s">
        <v>40</v>
      </c>
      <c r="E28" s="5" t="s">
        <v>35</v>
      </c>
      <c r="F28" s="5" t="s">
        <v>15</v>
      </c>
      <c r="G28" s="5" t="s">
        <v>13</v>
      </c>
      <c r="H28" s="4" t="s">
        <v>41</v>
      </c>
      <c r="I28" s="18">
        <v>0</v>
      </c>
    </row>
    <row r="29" spans="1:9" x14ac:dyDescent="0.35">
      <c r="A29" s="7">
        <v>11</v>
      </c>
      <c r="B29" s="5" t="s">
        <v>11</v>
      </c>
      <c r="C29" s="5" t="s">
        <v>12</v>
      </c>
      <c r="D29" s="5" t="s">
        <v>42</v>
      </c>
      <c r="E29" s="5" t="s">
        <v>35</v>
      </c>
      <c r="F29" s="5" t="s">
        <v>15</v>
      </c>
      <c r="G29" s="5" t="s">
        <v>13</v>
      </c>
      <c r="H29" s="4" t="s">
        <v>43</v>
      </c>
      <c r="I29" s="18">
        <v>669590</v>
      </c>
    </row>
    <row r="30" spans="1:9" hidden="1" x14ac:dyDescent="0.35">
      <c r="A30" s="7">
        <v>11</v>
      </c>
      <c r="B30" s="5" t="s">
        <v>11</v>
      </c>
      <c r="C30" s="5" t="s">
        <v>12</v>
      </c>
      <c r="D30" s="5" t="s">
        <v>42</v>
      </c>
      <c r="E30" s="5" t="s">
        <v>35</v>
      </c>
      <c r="F30" s="5" t="s">
        <v>15</v>
      </c>
      <c r="G30" s="5" t="s">
        <v>13</v>
      </c>
      <c r="H30" s="4" t="s">
        <v>44</v>
      </c>
      <c r="I30" s="18">
        <v>0</v>
      </c>
    </row>
    <row r="31" spans="1:9" hidden="1" x14ac:dyDescent="0.35">
      <c r="A31" s="7">
        <v>11</v>
      </c>
      <c r="B31" s="5" t="s">
        <v>11</v>
      </c>
      <c r="C31" s="5" t="s">
        <v>12</v>
      </c>
      <c r="D31" s="5" t="s">
        <v>37</v>
      </c>
      <c r="E31" s="5" t="s">
        <v>35</v>
      </c>
      <c r="F31" s="5" t="s">
        <v>15</v>
      </c>
      <c r="G31" s="5" t="s">
        <v>13</v>
      </c>
      <c r="H31" s="4" t="s">
        <v>45</v>
      </c>
      <c r="I31" s="18">
        <v>0</v>
      </c>
    </row>
    <row r="32" spans="1:9" hidden="1" x14ac:dyDescent="0.35">
      <c r="A32" s="7">
        <v>11</v>
      </c>
      <c r="B32" s="5" t="s">
        <v>11</v>
      </c>
      <c r="C32" s="5" t="s">
        <v>12</v>
      </c>
      <c r="D32" s="5" t="s">
        <v>34</v>
      </c>
      <c r="E32" s="5" t="s">
        <v>35</v>
      </c>
      <c r="F32" s="5" t="s">
        <v>15</v>
      </c>
      <c r="G32" s="5" t="s">
        <v>13</v>
      </c>
      <c r="H32" s="4" t="s">
        <v>46</v>
      </c>
      <c r="I32" s="18">
        <v>0</v>
      </c>
    </row>
    <row r="33" spans="1:9" hidden="1" x14ac:dyDescent="0.35">
      <c r="A33" s="7">
        <v>11</v>
      </c>
      <c r="B33" s="5" t="s">
        <v>11</v>
      </c>
      <c r="C33" s="5" t="s">
        <v>12</v>
      </c>
      <c r="D33" s="5" t="s">
        <v>34</v>
      </c>
      <c r="E33" s="5" t="s">
        <v>35</v>
      </c>
      <c r="F33" s="5" t="s">
        <v>47</v>
      </c>
      <c r="G33" s="5" t="s">
        <v>13</v>
      </c>
      <c r="H33" s="4" t="s">
        <v>48</v>
      </c>
      <c r="I33" s="18">
        <v>0</v>
      </c>
    </row>
    <row r="34" spans="1:9" hidden="1" x14ac:dyDescent="0.35">
      <c r="A34" s="7">
        <v>11</v>
      </c>
      <c r="B34" s="5" t="s">
        <v>11</v>
      </c>
      <c r="C34" s="5" t="s">
        <v>12</v>
      </c>
      <c r="D34" s="5" t="s">
        <v>34</v>
      </c>
      <c r="E34" s="5" t="s">
        <v>35</v>
      </c>
      <c r="F34" s="5" t="s">
        <v>47</v>
      </c>
      <c r="G34" s="5" t="s">
        <v>13</v>
      </c>
      <c r="H34" s="4" t="s">
        <v>49</v>
      </c>
      <c r="I34" s="18">
        <v>0</v>
      </c>
    </row>
    <row r="35" spans="1:9" x14ac:dyDescent="0.35">
      <c r="A35" s="21" t="s">
        <v>50</v>
      </c>
      <c r="B35" s="22"/>
      <c r="C35" s="22"/>
      <c r="D35" s="22"/>
      <c r="E35" s="22"/>
      <c r="F35" s="22"/>
      <c r="G35" s="22"/>
      <c r="H35" s="26"/>
      <c r="I35" s="23">
        <f>SUM(I26:I34)</f>
        <v>801978</v>
      </c>
    </row>
    <row r="36" spans="1:9" x14ac:dyDescent="0.35">
      <c r="I36" s="18" t="s">
        <v>51</v>
      </c>
    </row>
    <row r="37" spans="1:9" x14ac:dyDescent="0.35">
      <c r="A37" s="7">
        <v>11</v>
      </c>
      <c r="B37" s="5" t="s">
        <v>11</v>
      </c>
      <c r="C37" s="5" t="s">
        <v>12</v>
      </c>
      <c r="D37" s="5" t="s">
        <v>34</v>
      </c>
      <c r="E37" s="5" t="s">
        <v>52</v>
      </c>
      <c r="F37" s="5" t="s">
        <v>15</v>
      </c>
      <c r="G37" s="5" t="s">
        <v>13</v>
      </c>
      <c r="H37" s="4" t="s">
        <v>53</v>
      </c>
      <c r="I37" s="19">
        <f>(I26/I$35)*I$46</f>
        <v>1919.678659514351</v>
      </c>
    </row>
    <row r="38" spans="1:9" x14ac:dyDescent="0.35">
      <c r="A38" s="7">
        <v>11</v>
      </c>
      <c r="B38" s="5" t="s">
        <v>11</v>
      </c>
      <c r="C38" s="5" t="s">
        <v>12</v>
      </c>
      <c r="D38" s="5" t="s">
        <v>37</v>
      </c>
      <c r="E38" s="5" t="s">
        <v>52</v>
      </c>
      <c r="F38" s="5" t="s">
        <v>38</v>
      </c>
      <c r="G38" s="5" t="s">
        <v>13</v>
      </c>
      <c r="H38" s="4" t="s">
        <v>54</v>
      </c>
      <c r="I38" s="19">
        <f t="shared" ref="I38:I40" si="0">(I27/I$35)*I$46</f>
        <v>0</v>
      </c>
    </row>
    <row r="39" spans="1:9" x14ac:dyDescent="0.35">
      <c r="A39" s="7">
        <v>11</v>
      </c>
      <c r="B39" s="5" t="s">
        <v>11</v>
      </c>
      <c r="C39" s="5" t="s">
        <v>12</v>
      </c>
      <c r="D39" s="5" t="s">
        <v>34</v>
      </c>
      <c r="E39" s="5" t="s">
        <v>52</v>
      </c>
      <c r="F39" s="5" t="s">
        <v>15</v>
      </c>
      <c r="G39" s="5" t="s">
        <v>13</v>
      </c>
      <c r="H39" s="4" t="s">
        <v>55</v>
      </c>
      <c r="I39" s="19">
        <f t="shared" si="0"/>
        <v>0</v>
      </c>
    </row>
    <row r="40" spans="1:9" x14ac:dyDescent="0.35">
      <c r="A40" s="7">
        <v>11</v>
      </c>
      <c r="B40" s="5" t="s">
        <v>11</v>
      </c>
      <c r="C40" s="5" t="s">
        <v>12</v>
      </c>
      <c r="D40" s="5" t="s">
        <v>34</v>
      </c>
      <c r="E40" s="5" t="s">
        <v>52</v>
      </c>
      <c r="F40" s="5" t="s">
        <v>15</v>
      </c>
      <c r="G40" s="5" t="s">
        <v>13</v>
      </c>
      <c r="H40" s="4" t="s">
        <v>56</v>
      </c>
      <c r="I40" s="19">
        <f t="shared" si="0"/>
        <v>9709.3213404856506</v>
      </c>
    </row>
    <row r="41" spans="1:9" hidden="1" x14ac:dyDescent="0.35">
      <c r="A41" s="7">
        <v>11</v>
      </c>
      <c r="B41" s="5" t="s">
        <v>11</v>
      </c>
      <c r="C41" s="5" t="s">
        <v>12</v>
      </c>
      <c r="D41" s="5" t="s">
        <v>34</v>
      </c>
      <c r="E41" s="5" t="s">
        <v>52</v>
      </c>
      <c r="F41" s="5" t="s">
        <v>15</v>
      </c>
      <c r="G41" s="5" t="s">
        <v>13</v>
      </c>
      <c r="H41" s="4" t="s">
        <v>57</v>
      </c>
      <c r="I41" s="19">
        <v>0</v>
      </c>
    </row>
    <row r="42" spans="1:9" hidden="1" x14ac:dyDescent="0.35">
      <c r="A42" s="7">
        <v>11</v>
      </c>
      <c r="B42" s="5" t="s">
        <v>11</v>
      </c>
      <c r="C42" s="5" t="s">
        <v>12</v>
      </c>
      <c r="D42" s="5" t="s">
        <v>34</v>
      </c>
      <c r="E42" s="5" t="s">
        <v>52</v>
      </c>
      <c r="F42" s="5" t="s">
        <v>15</v>
      </c>
      <c r="G42" s="5" t="s">
        <v>13</v>
      </c>
      <c r="H42" s="4" t="s">
        <v>58</v>
      </c>
      <c r="I42" s="19">
        <v>0</v>
      </c>
    </row>
    <row r="43" spans="1:9" hidden="1" x14ac:dyDescent="0.35">
      <c r="A43" s="7">
        <v>11</v>
      </c>
      <c r="B43" s="5" t="s">
        <v>11</v>
      </c>
      <c r="C43" s="5" t="s">
        <v>12</v>
      </c>
      <c r="D43" s="5" t="s">
        <v>34</v>
      </c>
      <c r="E43" s="5" t="s">
        <v>52</v>
      </c>
      <c r="F43" s="5" t="s">
        <v>15</v>
      </c>
      <c r="G43" s="5" t="s">
        <v>13</v>
      </c>
      <c r="H43" s="4" t="s">
        <v>59</v>
      </c>
      <c r="I43" s="19">
        <v>0</v>
      </c>
    </row>
    <row r="44" spans="1:9" hidden="1" x14ac:dyDescent="0.35">
      <c r="A44" s="7">
        <v>11</v>
      </c>
      <c r="B44" s="5" t="s">
        <v>11</v>
      </c>
      <c r="C44" s="5" t="s">
        <v>12</v>
      </c>
      <c r="D44" s="5" t="s">
        <v>42</v>
      </c>
      <c r="E44" s="5" t="s">
        <v>52</v>
      </c>
      <c r="F44" s="5" t="s">
        <v>47</v>
      </c>
      <c r="G44" s="5" t="s">
        <v>13</v>
      </c>
      <c r="H44" s="4" t="s">
        <v>60</v>
      </c>
      <c r="I44" s="19">
        <v>0</v>
      </c>
    </row>
    <row r="45" spans="1:9" hidden="1" x14ac:dyDescent="0.35">
      <c r="A45" s="7">
        <v>11</v>
      </c>
      <c r="B45" s="5" t="s">
        <v>11</v>
      </c>
      <c r="C45" s="5" t="s">
        <v>12</v>
      </c>
      <c r="D45" s="5" t="s">
        <v>34</v>
      </c>
      <c r="E45" s="5" t="s">
        <v>52</v>
      </c>
      <c r="F45" s="5" t="s">
        <v>15</v>
      </c>
      <c r="G45" s="5" t="s">
        <v>13</v>
      </c>
      <c r="H45" s="4" t="s">
        <v>61</v>
      </c>
      <c r="I45" s="19">
        <v>0</v>
      </c>
    </row>
    <row r="46" spans="1:9" x14ac:dyDescent="0.35">
      <c r="A46" s="21" t="s">
        <v>62</v>
      </c>
      <c r="B46" s="22"/>
      <c r="C46" s="22"/>
      <c r="D46" s="22"/>
      <c r="E46" s="22"/>
      <c r="F46" s="22"/>
      <c r="G46" s="22"/>
      <c r="H46" s="26"/>
      <c r="I46" s="27">
        <v>11629</v>
      </c>
    </row>
    <row r="47" spans="1:9" x14ac:dyDescent="0.35">
      <c r="I47" s="18" t="s">
        <v>51</v>
      </c>
    </row>
    <row r="48" spans="1:9" x14ac:dyDescent="0.35">
      <c r="A48" s="7">
        <v>11</v>
      </c>
      <c r="B48" s="5" t="s">
        <v>11</v>
      </c>
      <c r="C48" s="5" t="s">
        <v>12</v>
      </c>
      <c r="D48" s="5" t="s">
        <v>34</v>
      </c>
      <c r="E48" s="5" t="s">
        <v>63</v>
      </c>
      <c r="F48" s="5" t="s">
        <v>15</v>
      </c>
      <c r="G48" s="5" t="s">
        <v>13</v>
      </c>
      <c r="H48" s="4" t="s">
        <v>64</v>
      </c>
      <c r="I48" s="19">
        <f>(I26/I$35)*I$57</f>
        <v>23644.4520971897</v>
      </c>
    </row>
    <row r="49" spans="1:9" x14ac:dyDescent="0.35">
      <c r="A49" s="7">
        <v>11</v>
      </c>
      <c r="B49" s="5" t="s">
        <v>11</v>
      </c>
      <c r="C49" s="5" t="s">
        <v>12</v>
      </c>
      <c r="D49" s="5" t="s">
        <v>37</v>
      </c>
      <c r="E49" s="5" t="s">
        <v>63</v>
      </c>
      <c r="F49" s="5" t="s">
        <v>38</v>
      </c>
      <c r="G49" s="5" t="s">
        <v>13</v>
      </c>
      <c r="H49" s="4" t="s">
        <v>65</v>
      </c>
      <c r="I49" s="28">
        <v>0</v>
      </c>
    </row>
    <row r="50" spans="1:9" x14ac:dyDescent="0.35">
      <c r="A50" s="7">
        <v>11</v>
      </c>
      <c r="B50" s="5" t="s">
        <v>11</v>
      </c>
      <c r="C50" s="5" t="s">
        <v>12</v>
      </c>
      <c r="D50" s="5" t="s">
        <v>34</v>
      </c>
      <c r="E50" s="5" t="s">
        <v>63</v>
      </c>
      <c r="F50" s="5" t="s">
        <v>15</v>
      </c>
      <c r="G50" s="5" t="s">
        <v>13</v>
      </c>
      <c r="H50" s="4" t="s">
        <v>66</v>
      </c>
      <c r="I50" s="28">
        <v>0</v>
      </c>
    </row>
    <row r="51" spans="1:9" x14ac:dyDescent="0.35">
      <c r="A51" s="7">
        <v>11</v>
      </c>
      <c r="B51" s="5" t="s">
        <v>11</v>
      </c>
      <c r="C51" s="5" t="s">
        <v>12</v>
      </c>
      <c r="D51" s="5" t="s">
        <v>34</v>
      </c>
      <c r="E51" s="5" t="s">
        <v>63</v>
      </c>
      <c r="F51" s="5" t="s">
        <v>15</v>
      </c>
      <c r="G51" s="5" t="s">
        <v>13</v>
      </c>
      <c r="H51" s="4" t="s">
        <v>67</v>
      </c>
      <c r="I51" s="28">
        <f>(I29/I35)*I57</f>
        <v>119588.54790281031</v>
      </c>
    </row>
    <row r="52" spans="1:9" ht="15" hidden="1" customHeight="1" x14ac:dyDescent="0.35">
      <c r="A52" s="7">
        <v>11</v>
      </c>
      <c r="B52" s="5" t="s">
        <v>11</v>
      </c>
      <c r="C52" s="5" t="s">
        <v>12</v>
      </c>
      <c r="D52" s="5" t="s">
        <v>34</v>
      </c>
      <c r="E52" s="5" t="s">
        <v>63</v>
      </c>
      <c r="F52" s="5" t="s">
        <v>15</v>
      </c>
      <c r="G52" s="5" t="s">
        <v>13</v>
      </c>
      <c r="H52" s="4" t="s">
        <v>68</v>
      </c>
      <c r="I52" s="28">
        <v>0</v>
      </c>
    </row>
    <row r="53" spans="1:9" ht="15" hidden="1" customHeight="1" x14ac:dyDescent="0.35">
      <c r="A53" s="7">
        <v>11</v>
      </c>
      <c r="B53" s="5" t="s">
        <v>11</v>
      </c>
      <c r="C53" s="5" t="s">
        <v>12</v>
      </c>
      <c r="D53" s="5" t="s">
        <v>34</v>
      </c>
      <c r="E53" s="5" t="s">
        <v>63</v>
      </c>
      <c r="F53" s="5" t="s">
        <v>15</v>
      </c>
      <c r="G53" s="5" t="s">
        <v>13</v>
      </c>
      <c r="H53" s="4" t="s">
        <v>69</v>
      </c>
      <c r="I53" s="28">
        <v>0</v>
      </c>
    </row>
    <row r="54" spans="1:9" hidden="1" x14ac:dyDescent="0.35">
      <c r="A54" s="7">
        <v>11</v>
      </c>
      <c r="B54" s="5" t="s">
        <v>11</v>
      </c>
      <c r="C54" s="5" t="s">
        <v>12</v>
      </c>
      <c r="D54" s="5" t="s">
        <v>34</v>
      </c>
      <c r="E54" s="5" t="s">
        <v>63</v>
      </c>
      <c r="F54" s="5" t="s">
        <v>15</v>
      </c>
      <c r="G54" s="5" t="s">
        <v>13</v>
      </c>
      <c r="H54" s="4" t="s">
        <v>70</v>
      </c>
      <c r="I54" s="28">
        <v>0</v>
      </c>
    </row>
    <row r="55" spans="1:9" hidden="1" x14ac:dyDescent="0.35">
      <c r="A55" s="7">
        <v>11</v>
      </c>
      <c r="B55" s="5" t="s">
        <v>11</v>
      </c>
      <c r="C55" s="5" t="s">
        <v>12</v>
      </c>
      <c r="D55" s="5" t="s">
        <v>71</v>
      </c>
      <c r="E55" s="5" t="s">
        <v>63</v>
      </c>
      <c r="F55" s="5" t="s">
        <v>47</v>
      </c>
      <c r="G55" s="5" t="s">
        <v>13</v>
      </c>
      <c r="H55" s="4" t="s">
        <v>72</v>
      </c>
      <c r="I55" s="28">
        <v>0</v>
      </c>
    </row>
    <row r="56" spans="1:9" hidden="1" x14ac:dyDescent="0.35">
      <c r="A56" s="7">
        <v>11</v>
      </c>
      <c r="B56" s="5" t="s">
        <v>11</v>
      </c>
      <c r="C56" s="5" t="s">
        <v>12</v>
      </c>
      <c r="D56" s="5" t="s">
        <v>34</v>
      </c>
      <c r="E56" s="5" t="s">
        <v>63</v>
      </c>
      <c r="F56" s="5" t="s">
        <v>15</v>
      </c>
      <c r="G56" s="5" t="s">
        <v>13</v>
      </c>
      <c r="H56" s="4" t="s">
        <v>73</v>
      </c>
      <c r="I56" s="28">
        <v>0</v>
      </c>
    </row>
    <row r="57" spans="1:9" x14ac:dyDescent="0.35">
      <c r="A57" s="21" t="s">
        <v>74</v>
      </c>
      <c r="B57" s="22"/>
      <c r="C57" s="22"/>
      <c r="D57" s="22"/>
      <c r="E57" s="22"/>
      <c r="F57" s="22"/>
      <c r="G57" s="22"/>
      <c r="H57" s="26"/>
      <c r="I57" s="27">
        <f>71296+71937</f>
        <v>143233</v>
      </c>
    </row>
    <row r="58" spans="1:9" x14ac:dyDescent="0.35">
      <c r="A58" s="29"/>
      <c r="B58" s="30"/>
      <c r="C58" s="30"/>
      <c r="D58" s="30"/>
      <c r="E58" s="30"/>
      <c r="F58" s="30"/>
      <c r="G58" s="30"/>
      <c r="H58" s="29"/>
      <c r="I58" s="18" t="s">
        <v>51</v>
      </c>
    </row>
    <row r="59" spans="1:9" x14ac:dyDescent="0.35">
      <c r="A59" s="7">
        <v>11</v>
      </c>
      <c r="B59" s="5" t="s">
        <v>11</v>
      </c>
      <c r="C59" s="5" t="s">
        <v>12</v>
      </c>
      <c r="D59" s="5" t="s">
        <v>75</v>
      </c>
      <c r="E59" s="5" t="s">
        <v>76</v>
      </c>
      <c r="F59" s="5" t="s">
        <v>15</v>
      </c>
      <c r="G59" s="5" t="s">
        <v>13</v>
      </c>
      <c r="H59" s="4" t="s">
        <v>77</v>
      </c>
      <c r="I59" s="28">
        <v>76188</v>
      </c>
    </row>
    <row r="60" spans="1:9" x14ac:dyDescent="0.35">
      <c r="A60" s="7">
        <v>11</v>
      </c>
      <c r="B60" s="5" t="s">
        <v>11</v>
      </c>
      <c r="C60" s="5" t="s">
        <v>12</v>
      </c>
      <c r="D60" s="5" t="s">
        <v>78</v>
      </c>
      <c r="E60" s="5" t="s">
        <v>79</v>
      </c>
      <c r="F60" s="5" t="s">
        <v>15</v>
      </c>
      <c r="G60" s="5" t="s">
        <v>13</v>
      </c>
      <c r="H60" s="4" t="s">
        <v>80</v>
      </c>
      <c r="I60" s="28">
        <v>0</v>
      </c>
    </row>
    <row r="61" spans="1:9" x14ac:dyDescent="0.35">
      <c r="A61" s="7">
        <v>11</v>
      </c>
      <c r="B61" s="5" t="s">
        <v>11</v>
      </c>
      <c r="C61" s="5" t="s">
        <v>12</v>
      </c>
      <c r="D61" s="5" t="s">
        <v>75</v>
      </c>
      <c r="E61" s="5" t="s">
        <v>81</v>
      </c>
      <c r="F61" s="5" t="s">
        <v>15</v>
      </c>
      <c r="G61" s="5" t="s">
        <v>13</v>
      </c>
      <c r="H61" s="4" t="s">
        <v>82</v>
      </c>
      <c r="I61" s="28">
        <v>0</v>
      </c>
    </row>
    <row r="62" spans="1:9" x14ac:dyDescent="0.35">
      <c r="A62" s="7">
        <v>11</v>
      </c>
      <c r="B62" s="5" t="s">
        <v>11</v>
      </c>
      <c r="C62" s="5" t="s">
        <v>12</v>
      </c>
      <c r="D62" s="5" t="s">
        <v>75</v>
      </c>
      <c r="E62" s="5" t="s">
        <v>81</v>
      </c>
      <c r="F62" s="5" t="s">
        <v>15</v>
      </c>
      <c r="G62" s="5" t="s">
        <v>13</v>
      </c>
      <c r="H62" s="4" t="s">
        <v>83</v>
      </c>
      <c r="I62" s="28">
        <v>6416</v>
      </c>
    </row>
    <row r="63" spans="1:9" x14ac:dyDescent="0.35">
      <c r="A63" s="7">
        <v>11</v>
      </c>
      <c r="B63" s="5" t="s">
        <v>11</v>
      </c>
      <c r="C63" s="5" t="s">
        <v>12</v>
      </c>
      <c r="D63" s="5" t="s">
        <v>75</v>
      </c>
      <c r="E63" s="5" t="s">
        <v>81</v>
      </c>
      <c r="F63" s="5" t="s">
        <v>15</v>
      </c>
      <c r="G63" s="5" t="s">
        <v>13</v>
      </c>
      <c r="H63" s="4" t="s">
        <v>84</v>
      </c>
      <c r="I63" s="31">
        <v>0</v>
      </c>
    </row>
    <row r="64" spans="1:9" x14ac:dyDescent="0.35">
      <c r="A64" s="21" t="s">
        <v>85</v>
      </c>
      <c r="B64" s="22"/>
      <c r="C64" s="22"/>
      <c r="D64" s="22"/>
      <c r="E64" s="22"/>
      <c r="F64" s="22"/>
      <c r="G64" s="22"/>
      <c r="H64" s="26"/>
      <c r="I64" s="27">
        <f>SUM(I59:I63)</f>
        <v>82604</v>
      </c>
    </row>
    <row r="65" spans="1:9" x14ac:dyDescent="0.35">
      <c r="A65" s="24"/>
      <c r="B65" s="25"/>
      <c r="C65" s="25"/>
      <c r="D65" s="25"/>
      <c r="E65" s="25"/>
      <c r="F65" s="25"/>
      <c r="G65" s="25"/>
      <c r="H65" s="29"/>
      <c r="I65" s="19"/>
    </row>
    <row r="66" spans="1:9" x14ac:dyDescent="0.35">
      <c r="A66" s="21" t="s">
        <v>86</v>
      </c>
      <c r="B66" s="22"/>
      <c r="C66" s="22"/>
      <c r="D66" s="22"/>
      <c r="E66" s="22"/>
      <c r="F66" s="22"/>
      <c r="G66" s="22"/>
      <c r="H66" s="26"/>
      <c r="I66" s="27">
        <f>(I64+I57+I46)</f>
        <v>237466</v>
      </c>
    </row>
    <row r="67" spans="1:9" x14ac:dyDescent="0.35">
      <c r="H67" s="4" t="s">
        <v>87</v>
      </c>
      <c r="I67" s="32">
        <f>I66/I35</f>
        <v>0.29610039178132069</v>
      </c>
    </row>
    <row r="68" spans="1:9" x14ac:dyDescent="0.35">
      <c r="A68" s="21" t="s">
        <v>88</v>
      </c>
      <c r="B68" s="22"/>
      <c r="C68" s="22"/>
      <c r="D68" s="22"/>
      <c r="E68" s="22"/>
      <c r="F68" s="22"/>
      <c r="G68" s="22"/>
      <c r="H68" s="21"/>
      <c r="I68" s="23">
        <f>(I35+I66)</f>
        <v>1039444</v>
      </c>
    </row>
    <row r="69" spans="1:9" x14ac:dyDescent="0.35">
      <c r="I69" s="18"/>
    </row>
    <row r="70" spans="1:9" x14ac:dyDescent="0.35">
      <c r="A70" s="7">
        <v>11</v>
      </c>
      <c r="B70" s="5" t="s">
        <v>11</v>
      </c>
      <c r="C70" s="5" t="s">
        <v>12</v>
      </c>
      <c r="D70" s="5" t="s">
        <v>42</v>
      </c>
      <c r="E70" s="5" t="s">
        <v>89</v>
      </c>
      <c r="F70" s="5" t="s">
        <v>15</v>
      </c>
      <c r="G70" s="5" t="s">
        <v>13</v>
      </c>
      <c r="H70" s="4" t="s">
        <v>90</v>
      </c>
      <c r="I70" s="18">
        <v>34</v>
      </c>
    </row>
    <row r="71" spans="1:9" x14ac:dyDescent="0.35">
      <c r="A71" s="7">
        <v>11</v>
      </c>
      <c r="B71" s="5" t="s">
        <v>11</v>
      </c>
      <c r="C71" s="5" t="s">
        <v>12</v>
      </c>
      <c r="D71" s="5" t="s">
        <v>91</v>
      </c>
      <c r="E71" s="5" t="s">
        <v>92</v>
      </c>
      <c r="F71" s="5" t="s">
        <v>15</v>
      </c>
      <c r="G71" s="5" t="s">
        <v>13</v>
      </c>
      <c r="H71" s="4" t="s">
        <v>93</v>
      </c>
      <c r="I71" s="18">
        <v>2585</v>
      </c>
    </row>
    <row r="72" spans="1:9" x14ac:dyDescent="0.35">
      <c r="A72" s="7">
        <v>11</v>
      </c>
      <c r="B72" s="5" t="s">
        <v>11</v>
      </c>
      <c r="C72" s="5" t="s">
        <v>12</v>
      </c>
      <c r="D72" s="5" t="s">
        <v>42</v>
      </c>
      <c r="E72" s="5" t="s">
        <v>94</v>
      </c>
      <c r="F72" s="5" t="s">
        <v>15</v>
      </c>
      <c r="G72" s="5" t="s">
        <v>13</v>
      </c>
      <c r="H72" s="4" t="s">
        <v>184</v>
      </c>
      <c r="I72" s="18">
        <f>7283+17000</f>
        <v>24283</v>
      </c>
    </row>
    <row r="73" spans="1:9" x14ac:dyDescent="0.35">
      <c r="A73" s="7">
        <v>11</v>
      </c>
      <c r="B73" s="5" t="s">
        <v>11</v>
      </c>
      <c r="C73" s="5" t="s">
        <v>12</v>
      </c>
      <c r="D73" s="5" t="s">
        <v>42</v>
      </c>
      <c r="E73" s="5" t="s">
        <v>94</v>
      </c>
      <c r="F73" s="5" t="s">
        <v>15</v>
      </c>
      <c r="G73" s="5" t="s">
        <v>13</v>
      </c>
      <c r="H73" s="4" t="s">
        <v>95</v>
      </c>
      <c r="I73" s="18">
        <v>574</v>
      </c>
    </row>
    <row r="74" spans="1:9" x14ac:dyDescent="0.35">
      <c r="A74" s="7">
        <v>11</v>
      </c>
      <c r="B74" s="5" t="s">
        <v>11</v>
      </c>
      <c r="C74" s="5" t="s">
        <v>12</v>
      </c>
      <c r="D74" s="5" t="s">
        <v>40</v>
      </c>
      <c r="E74" s="5" t="s">
        <v>94</v>
      </c>
      <c r="F74" s="5" t="s">
        <v>15</v>
      </c>
      <c r="G74" s="5" t="s">
        <v>13</v>
      </c>
      <c r="H74" s="4" t="s">
        <v>96</v>
      </c>
      <c r="I74" s="18">
        <v>124</v>
      </c>
    </row>
    <row r="75" spans="1:9" x14ac:dyDescent="0.35">
      <c r="A75" s="7">
        <v>11</v>
      </c>
      <c r="B75" s="5" t="s">
        <v>11</v>
      </c>
      <c r="C75" s="5" t="s">
        <v>12</v>
      </c>
      <c r="D75" s="5" t="s">
        <v>42</v>
      </c>
      <c r="E75" s="5" t="s">
        <v>97</v>
      </c>
      <c r="F75" s="5" t="s">
        <v>15</v>
      </c>
      <c r="G75" s="5" t="s">
        <v>13</v>
      </c>
      <c r="H75" s="33" t="s">
        <v>98</v>
      </c>
      <c r="I75" s="18">
        <v>0</v>
      </c>
    </row>
    <row r="76" spans="1:9" x14ac:dyDescent="0.35">
      <c r="A76" s="7">
        <v>11</v>
      </c>
      <c r="B76" s="5" t="s">
        <v>11</v>
      </c>
      <c r="C76" s="5" t="s">
        <v>12</v>
      </c>
      <c r="D76" s="5" t="s">
        <v>99</v>
      </c>
      <c r="E76" s="5" t="s">
        <v>97</v>
      </c>
      <c r="F76" s="5" t="s">
        <v>15</v>
      </c>
      <c r="G76" s="5" t="s">
        <v>13</v>
      </c>
      <c r="H76" s="4" t="s">
        <v>183</v>
      </c>
      <c r="I76" s="18">
        <v>883</v>
      </c>
    </row>
    <row r="77" spans="1:9" x14ac:dyDescent="0.35">
      <c r="A77" s="7">
        <v>11</v>
      </c>
      <c r="B77" s="5" t="s">
        <v>11</v>
      </c>
      <c r="C77" s="34" t="s">
        <v>12</v>
      </c>
      <c r="D77" s="34" t="s">
        <v>42</v>
      </c>
      <c r="E77" s="5" t="s">
        <v>100</v>
      </c>
      <c r="F77" s="34" t="s">
        <v>15</v>
      </c>
      <c r="G77" s="34" t="s">
        <v>13</v>
      </c>
      <c r="H77" s="35" t="s">
        <v>101</v>
      </c>
      <c r="I77" s="18">
        <v>14000</v>
      </c>
    </row>
    <row r="78" spans="1:9" x14ac:dyDescent="0.35">
      <c r="A78" s="21" t="s">
        <v>102</v>
      </c>
      <c r="B78" s="22"/>
      <c r="C78" s="22"/>
      <c r="D78" s="22"/>
      <c r="E78" s="22"/>
      <c r="F78" s="22"/>
      <c r="G78" s="22"/>
      <c r="H78" s="21"/>
      <c r="I78" s="27">
        <f>SUM(I70:I77)</f>
        <v>42483</v>
      </c>
    </row>
    <row r="79" spans="1:9" x14ac:dyDescent="0.35">
      <c r="I79" s="18" t="s">
        <v>51</v>
      </c>
    </row>
    <row r="80" spans="1:9" x14ac:dyDescent="0.35">
      <c r="A80" s="7">
        <v>11</v>
      </c>
      <c r="B80" s="5" t="s">
        <v>11</v>
      </c>
      <c r="C80" s="5" t="s">
        <v>12</v>
      </c>
      <c r="D80" s="5" t="s">
        <v>103</v>
      </c>
      <c r="E80" s="5" t="s">
        <v>104</v>
      </c>
      <c r="F80" s="5" t="s">
        <v>15</v>
      </c>
      <c r="G80" s="5" t="s">
        <v>13</v>
      </c>
      <c r="H80" s="4" t="s">
        <v>105</v>
      </c>
      <c r="I80" s="18">
        <v>276</v>
      </c>
    </row>
    <row r="81" spans="1:9" x14ac:dyDescent="0.35">
      <c r="A81" s="7">
        <v>11</v>
      </c>
      <c r="B81" s="5" t="s">
        <v>11</v>
      </c>
      <c r="C81" s="5" t="s">
        <v>12</v>
      </c>
      <c r="D81" s="5" t="s">
        <v>103</v>
      </c>
      <c r="E81" s="5" t="s">
        <v>106</v>
      </c>
      <c r="F81" s="5" t="s">
        <v>15</v>
      </c>
      <c r="G81" s="5" t="s">
        <v>13</v>
      </c>
      <c r="H81" s="4" t="s">
        <v>185</v>
      </c>
      <c r="I81" s="18">
        <v>1104</v>
      </c>
    </row>
    <row r="82" spans="1:9" x14ac:dyDescent="0.35">
      <c r="A82" s="7">
        <v>11</v>
      </c>
      <c r="B82" s="5" t="s">
        <v>11</v>
      </c>
      <c r="C82" s="5" t="s">
        <v>12</v>
      </c>
      <c r="D82" s="5" t="s">
        <v>103</v>
      </c>
      <c r="E82" s="5" t="s">
        <v>107</v>
      </c>
      <c r="F82" s="5" t="s">
        <v>15</v>
      </c>
      <c r="G82" s="5" t="s">
        <v>13</v>
      </c>
      <c r="H82" s="4" t="s">
        <v>108</v>
      </c>
      <c r="I82" s="18">
        <v>0</v>
      </c>
    </row>
    <row r="83" spans="1:9" x14ac:dyDescent="0.35">
      <c r="A83" s="21" t="s">
        <v>109</v>
      </c>
      <c r="B83" s="22"/>
      <c r="C83" s="22"/>
      <c r="D83" s="22"/>
      <c r="E83" s="22"/>
      <c r="F83" s="22"/>
      <c r="G83" s="22"/>
      <c r="H83" s="21"/>
      <c r="I83" s="27">
        <f>SUM(I80:I82)</f>
        <v>1380</v>
      </c>
    </row>
    <row r="84" spans="1:9" x14ac:dyDescent="0.35">
      <c r="I84" s="18" t="s">
        <v>51</v>
      </c>
    </row>
    <row r="85" spans="1:9" x14ac:dyDescent="0.35">
      <c r="A85" s="7">
        <v>11</v>
      </c>
      <c r="B85" s="5" t="s">
        <v>11</v>
      </c>
      <c r="C85" s="5" t="s">
        <v>12</v>
      </c>
      <c r="D85" s="5" t="s">
        <v>110</v>
      </c>
      <c r="E85" s="5" t="s">
        <v>111</v>
      </c>
      <c r="F85" s="5" t="s">
        <v>15</v>
      </c>
      <c r="G85" s="5" t="s">
        <v>13</v>
      </c>
      <c r="H85" s="4" t="s">
        <v>112</v>
      </c>
      <c r="I85" s="18">
        <v>1606</v>
      </c>
    </row>
    <row r="86" spans="1:9" x14ac:dyDescent="0.35">
      <c r="A86" s="7">
        <v>11</v>
      </c>
      <c r="B86" s="5" t="s">
        <v>11</v>
      </c>
      <c r="C86" s="5" t="s">
        <v>12</v>
      </c>
      <c r="D86" s="5" t="s">
        <v>110</v>
      </c>
      <c r="E86" s="5" t="s">
        <v>113</v>
      </c>
      <c r="F86" s="5" t="s">
        <v>15</v>
      </c>
      <c r="G86" s="5" t="s">
        <v>13</v>
      </c>
      <c r="H86" s="4" t="s">
        <v>114</v>
      </c>
      <c r="I86" s="18">
        <v>1148</v>
      </c>
    </row>
    <row r="87" spans="1:9" x14ac:dyDescent="0.35">
      <c r="A87" s="7">
        <v>11</v>
      </c>
      <c r="B87" s="5" t="s">
        <v>11</v>
      </c>
      <c r="C87" s="5" t="s">
        <v>12</v>
      </c>
      <c r="D87" s="5" t="s">
        <v>110</v>
      </c>
      <c r="E87" s="5" t="s">
        <v>115</v>
      </c>
      <c r="F87" s="5" t="s">
        <v>15</v>
      </c>
      <c r="G87" s="5" t="s">
        <v>13</v>
      </c>
      <c r="H87" s="4" t="s">
        <v>116</v>
      </c>
      <c r="I87" s="18">
        <v>1846</v>
      </c>
    </row>
    <row r="88" spans="1:9" x14ac:dyDescent="0.35">
      <c r="A88" s="7">
        <v>11</v>
      </c>
      <c r="B88" s="5" t="s">
        <v>11</v>
      </c>
      <c r="C88" s="5" t="s">
        <v>12</v>
      </c>
      <c r="D88" s="5" t="s">
        <v>42</v>
      </c>
      <c r="E88" s="5" t="s">
        <v>117</v>
      </c>
      <c r="F88" s="5" t="s">
        <v>15</v>
      </c>
      <c r="G88" s="5" t="s">
        <v>13</v>
      </c>
      <c r="H88" s="4" t="s">
        <v>118</v>
      </c>
      <c r="I88" s="18">
        <v>3211</v>
      </c>
    </row>
    <row r="89" spans="1:9" x14ac:dyDescent="0.35">
      <c r="A89" s="7">
        <v>11</v>
      </c>
      <c r="B89" s="5" t="s">
        <v>11</v>
      </c>
      <c r="C89" s="5" t="s">
        <v>12</v>
      </c>
      <c r="D89" s="5" t="s">
        <v>42</v>
      </c>
      <c r="E89" s="5" t="s">
        <v>119</v>
      </c>
      <c r="F89" s="5" t="s">
        <v>15</v>
      </c>
      <c r="G89" s="5" t="s">
        <v>13</v>
      </c>
      <c r="H89" s="4" t="s">
        <v>120</v>
      </c>
      <c r="I89" s="18">
        <v>3002</v>
      </c>
    </row>
    <row r="90" spans="1:9" x14ac:dyDescent="0.35">
      <c r="A90" s="7">
        <v>11</v>
      </c>
      <c r="B90" s="5" t="s">
        <v>11</v>
      </c>
      <c r="C90" s="5" t="s">
        <v>12</v>
      </c>
      <c r="D90" s="5" t="s">
        <v>34</v>
      </c>
      <c r="E90" s="5" t="s">
        <v>121</v>
      </c>
      <c r="F90" s="5" t="s">
        <v>15</v>
      </c>
      <c r="G90" s="5" t="s">
        <v>13</v>
      </c>
      <c r="H90" s="4" t="s">
        <v>122</v>
      </c>
      <c r="I90" s="18">
        <v>80000</v>
      </c>
    </row>
    <row r="91" spans="1:9" x14ac:dyDescent="0.35">
      <c r="A91" s="7">
        <v>11</v>
      </c>
      <c r="B91" s="5" t="s">
        <v>11</v>
      </c>
      <c r="C91" s="5" t="s">
        <v>12</v>
      </c>
      <c r="D91" s="5" t="s">
        <v>34</v>
      </c>
      <c r="E91" s="5" t="s">
        <v>123</v>
      </c>
      <c r="F91" s="5" t="s">
        <v>15</v>
      </c>
      <c r="G91" s="5" t="s">
        <v>13</v>
      </c>
      <c r="H91" s="4" t="s">
        <v>124</v>
      </c>
      <c r="I91" s="18">
        <v>80000</v>
      </c>
    </row>
    <row r="92" spans="1:9" x14ac:dyDescent="0.35">
      <c r="A92" s="7">
        <v>11</v>
      </c>
      <c r="B92" s="5" t="s">
        <v>11</v>
      </c>
      <c r="C92" s="5" t="s">
        <v>12</v>
      </c>
      <c r="D92" s="5" t="s">
        <v>34</v>
      </c>
      <c r="E92" s="5" t="s">
        <v>125</v>
      </c>
      <c r="F92" s="5" t="s">
        <v>15</v>
      </c>
      <c r="G92" s="5" t="s">
        <v>13</v>
      </c>
      <c r="H92" s="4" t="s">
        <v>126</v>
      </c>
      <c r="I92" s="18">
        <v>17575</v>
      </c>
    </row>
    <row r="93" spans="1:9" x14ac:dyDescent="0.35">
      <c r="A93" s="7">
        <v>11</v>
      </c>
      <c r="B93" s="5" t="s">
        <v>11</v>
      </c>
      <c r="C93" s="5" t="s">
        <v>12</v>
      </c>
      <c r="D93" s="5" t="s">
        <v>34</v>
      </c>
      <c r="E93" s="5" t="s">
        <v>127</v>
      </c>
      <c r="F93" s="5" t="s">
        <v>15</v>
      </c>
      <c r="G93" s="5" t="s">
        <v>13</v>
      </c>
      <c r="H93" s="4" t="s">
        <v>128</v>
      </c>
      <c r="I93" s="18">
        <v>44669</v>
      </c>
    </row>
    <row r="94" spans="1:9" x14ac:dyDescent="0.35">
      <c r="A94" s="7">
        <v>11</v>
      </c>
      <c r="B94" s="5" t="s">
        <v>11</v>
      </c>
      <c r="C94" s="5" t="s">
        <v>12</v>
      </c>
      <c r="D94" s="5" t="s">
        <v>34</v>
      </c>
      <c r="E94" s="5" t="s">
        <v>129</v>
      </c>
      <c r="F94" s="5" t="s">
        <v>15</v>
      </c>
      <c r="G94" s="5" t="s">
        <v>13</v>
      </c>
      <c r="H94" s="4" t="s">
        <v>130</v>
      </c>
      <c r="I94" s="18">
        <v>0</v>
      </c>
    </row>
    <row r="95" spans="1:9" x14ac:dyDescent="0.35">
      <c r="A95" s="7">
        <v>11</v>
      </c>
      <c r="B95" s="5" t="s">
        <v>11</v>
      </c>
      <c r="C95" s="5" t="s">
        <v>12</v>
      </c>
      <c r="D95" s="5" t="s">
        <v>37</v>
      </c>
      <c r="E95" s="5" t="s">
        <v>131</v>
      </c>
      <c r="F95" s="5" t="s">
        <v>15</v>
      </c>
      <c r="G95" s="5" t="s">
        <v>13</v>
      </c>
      <c r="H95" s="36" t="s">
        <v>132</v>
      </c>
      <c r="I95" s="18">
        <v>0</v>
      </c>
    </row>
    <row r="96" spans="1:9" x14ac:dyDescent="0.35">
      <c r="A96" s="7">
        <v>11</v>
      </c>
      <c r="B96" s="5" t="s">
        <v>11</v>
      </c>
      <c r="C96" s="5" t="s">
        <v>12</v>
      </c>
      <c r="D96" s="5" t="s">
        <v>37</v>
      </c>
      <c r="E96" s="5" t="s">
        <v>133</v>
      </c>
      <c r="F96" s="5" t="s">
        <v>15</v>
      </c>
      <c r="G96" s="5" t="s">
        <v>13</v>
      </c>
      <c r="H96" s="37" t="s">
        <v>186</v>
      </c>
      <c r="I96" s="18">
        <v>8036</v>
      </c>
    </row>
    <row r="97" spans="1:9" x14ac:dyDescent="0.35">
      <c r="A97" s="7">
        <v>11</v>
      </c>
      <c r="B97" s="5" t="s">
        <v>11</v>
      </c>
      <c r="C97" s="5" t="s">
        <v>12</v>
      </c>
      <c r="D97" s="5" t="s">
        <v>37</v>
      </c>
      <c r="E97" s="5" t="s">
        <v>134</v>
      </c>
      <c r="F97" s="5" t="s">
        <v>15</v>
      </c>
      <c r="G97" s="5" t="s">
        <v>13</v>
      </c>
      <c r="H97" s="37" t="s">
        <v>135</v>
      </c>
      <c r="I97" s="18">
        <v>0</v>
      </c>
    </row>
    <row r="98" spans="1:9" x14ac:dyDescent="0.35">
      <c r="A98" s="7">
        <v>11</v>
      </c>
      <c r="B98" s="5" t="s">
        <v>11</v>
      </c>
      <c r="C98" s="5" t="s">
        <v>12</v>
      </c>
      <c r="D98" s="5" t="s">
        <v>42</v>
      </c>
      <c r="E98" s="5" t="s">
        <v>136</v>
      </c>
      <c r="F98" s="5" t="s">
        <v>15</v>
      </c>
      <c r="G98" s="5" t="s">
        <v>13</v>
      </c>
      <c r="H98" s="4" t="s">
        <v>137</v>
      </c>
      <c r="I98" s="18">
        <v>0</v>
      </c>
    </row>
    <row r="99" spans="1:9" hidden="1" x14ac:dyDescent="0.35">
      <c r="A99" s="7">
        <v>11</v>
      </c>
      <c r="B99" s="5" t="s">
        <v>11</v>
      </c>
      <c r="C99" s="5" t="s">
        <v>12</v>
      </c>
      <c r="D99" s="5" t="s">
        <v>34</v>
      </c>
      <c r="E99" s="5" t="s">
        <v>138</v>
      </c>
      <c r="F99" s="5" t="s">
        <v>15</v>
      </c>
      <c r="G99" s="5" t="s">
        <v>13</v>
      </c>
      <c r="H99" s="4" t="s">
        <v>139</v>
      </c>
      <c r="I99" s="18">
        <v>0</v>
      </c>
    </row>
    <row r="100" spans="1:9" x14ac:dyDescent="0.35">
      <c r="A100" s="7">
        <v>11</v>
      </c>
      <c r="B100" s="5" t="s">
        <v>11</v>
      </c>
      <c r="C100" s="5" t="s">
        <v>12</v>
      </c>
      <c r="D100" s="5" t="s">
        <v>34</v>
      </c>
      <c r="E100" s="5" t="s">
        <v>138</v>
      </c>
      <c r="F100" s="5" t="s">
        <v>15</v>
      </c>
      <c r="G100" s="5" t="s">
        <v>13</v>
      </c>
      <c r="H100" s="4" t="s">
        <v>139</v>
      </c>
      <c r="I100" s="18">
        <v>0</v>
      </c>
    </row>
    <row r="101" spans="1:9" x14ac:dyDescent="0.35">
      <c r="A101" s="21" t="s">
        <v>140</v>
      </c>
      <c r="B101" s="22"/>
      <c r="C101" s="22"/>
      <c r="D101" s="22"/>
      <c r="E101" s="22"/>
      <c r="F101" s="22"/>
      <c r="G101" s="22"/>
      <c r="H101" s="21"/>
      <c r="I101" s="27">
        <f>SUM(I85:I100)</f>
        <v>241093</v>
      </c>
    </row>
    <row r="102" spans="1:9" x14ac:dyDescent="0.35">
      <c r="I102" s="18" t="s">
        <v>51</v>
      </c>
    </row>
    <row r="103" spans="1:9" x14ac:dyDescent="0.35">
      <c r="A103" s="7">
        <v>11</v>
      </c>
      <c r="B103" s="5" t="s">
        <v>11</v>
      </c>
      <c r="C103" s="5" t="s">
        <v>12</v>
      </c>
      <c r="D103" s="5" t="s">
        <v>34</v>
      </c>
      <c r="E103" s="5" t="s">
        <v>141</v>
      </c>
      <c r="F103" s="5" t="s">
        <v>15</v>
      </c>
      <c r="G103" s="5" t="s">
        <v>13</v>
      </c>
      <c r="H103" s="4" t="s">
        <v>142</v>
      </c>
      <c r="I103" s="18">
        <v>2428</v>
      </c>
    </row>
    <row r="104" spans="1:9" x14ac:dyDescent="0.35">
      <c r="A104" s="7">
        <v>11</v>
      </c>
      <c r="B104" s="5" t="s">
        <v>11</v>
      </c>
      <c r="C104" s="5" t="s">
        <v>12</v>
      </c>
      <c r="D104" s="5" t="s">
        <v>34</v>
      </c>
      <c r="E104" s="5" t="s">
        <v>141</v>
      </c>
      <c r="F104" s="5" t="s">
        <v>15</v>
      </c>
      <c r="G104" s="5" t="s">
        <v>13</v>
      </c>
      <c r="H104" s="4" t="s">
        <v>143</v>
      </c>
      <c r="I104" s="18">
        <v>122</v>
      </c>
    </row>
    <row r="105" spans="1:9" x14ac:dyDescent="0.35">
      <c r="A105" s="7">
        <v>11</v>
      </c>
      <c r="B105" s="5" t="s">
        <v>11</v>
      </c>
      <c r="C105" s="5" t="s">
        <v>12</v>
      </c>
      <c r="D105" s="5" t="s">
        <v>34</v>
      </c>
      <c r="E105" s="5" t="s">
        <v>144</v>
      </c>
      <c r="F105" s="5" t="s">
        <v>15</v>
      </c>
      <c r="G105" s="5" t="s">
        <v>13</v>
      </c>
      <c r="H105" s="36" t="s">
        <v>145</v>
      </c>
      <c r="I105" s="18">
        <f>2428+6021</f>
        <v>8449</v>
      </c>
    </row>
    <row r="106" spans="1:9" x14ac:dyDescent="0.35">
      <c r="A106" s="21" t="s">
        <v>146</v>
      </c>
      <c r="B106" s="22"/>
      <c r="C106" s="22"/>
      <c r="D106" s="22"/>
      <c r="E106" s="22"/>
      <c r="F106" s="22"/>
      <c r="G106" s="22"/>
      <c r="H106" s="21"/>
      <c r="I106" s="27">
        <f>SUM(I103:I105)</f>
        <v>10999</v>
      </c>
    </row>
    <row r="107" spans="1:9" x14ac:dyDescent="0.35">
      <c r="A107" s="24"/>
      <c r="B107" s="25"/>
      <c r="C107" s="25"/>
      <c r="D107" s="25"/>
      <c r="E107" s="25"/>
      <c r="F107" s="25"/>
      <c r="G107" s="25"/>
      <c r="H107" s="24"/>
      <c r="I107" s="19"/>
    </row>
    <row r="108" spans="1:9" x14ac:dyDescent="0.35">
      <c r="A108" s="7">
        <v>11</v>
      </c>
      <c r="B108" s="5" t="s">
        <v>11</v>
      </c>
      <c r="C108" s="5" t="s">
        <v>12</v>
      </c>
      <c r="D108" s="5" t="s">
        <v>34</v>
      </c>
      <c r="E108" s="5" t="s">
        <v>147</v>
      </c>
      <c r="F108" s="5" t="s">
        <v>15</v>
      </c>
      <c r="G108" s="5" t="s">
        <v>13</v>
      </c>
      <c r="H108" s="4" t="s">
        <v>148</v>
      </c>
      <c r="I108" s="18">
        <v>1325</v>
      </c>
    </row>
    <row r="109" spans="1:9" x14ac:dyDescent="0.35">
      <c r="A109" s="7">
        <v>11</v>
      </c>
      <c r="B109" s="5" t="s">
        <v>11</v>
      </c>
      <c r="C109" s="5" t="s">
        <v>12</v>
      </c>
      <c r="D109" s="5" t="s">
        <v>34</v>
      </c>
      <c r="E109" s="5" t="s">
        <v>149</v>
      </c>
      <c r="F109" s="5" t="s">
        <v>15</v>
      </c>
      <c r="G109" s="5" t="s">
        <v>13</v>
      </c>
      <c r="H109" s="4" t="s">
        <v>150</v>
      </c>
      <c r="I109" s="18">
        <v>0</v>
      </c>
    </row>
    <row r="110" spans="1:9" x14ac:dyDescent="0.35">
      <c r="A110" s="7">
        <v>11</v>
      </c>
      <c r="B110" s="5" t="s">
        <v>11</v>
      </c>
      <c r="C110" s="5" t="s">
        <v>12</v>
      </c>
      <c r="D110" s="5" t="s">
        <v>34</v>
      </c>
      <c r="E110" s="5" t="s">
        <v>151</v>
      </c>
      <c r="F110" s="5" t="s">
        <v>15</v>
      </c>
      <c r="G110" s="5" t="s">
        <v>13</v>
      </c>
      <c r="H110" s="4" t="s">
        <v>152</v>
      </c>
      <c r="I110" s="18">
        <v>0</v>
      </c>
    </row>
    <row r="111" spans="1:9" x14ac:dyDescent="0.35">
      <c r="A111" s="21" t="s">
        <v>153</v>
      </c>
      <c r="B111" s="22"/>
      <c r="C111" s="22"/>
      <c r="D111" s="22"/>
      <c r="E111" s="22"/>
      <c r="F111" s="22"/>
      <c r="G111" s="22"/>
      <c r="H111" s="21"/>
      <c r="I111" s="27">
        <f>SUM(I108:I110)</f>
        <v>1325</v>
      </c>
    </row>
    <row r="112" spans="1:9" x14ac:dyDescent="0.35">
      <c r="A112" s="24"/>
      <c r="B112" s="25"/>
      <c r="C112" s="25"/>
      <c r="D112" s="25"/>
      <c r="E112" s="25"/>
      <c r="F112" s="25"/>
      <c r="G112" s="25"/>
      <c r="H112" s="24"/>
      <c r="I112" s="19"/>
    </row>
    <row r="113" spans="1:9" x14ac:dyDescent="0.35">
      <c r="A113" s="38">
        <v>11</v>
      </c>
      <c r="B113" s="30" t="s">
        <v>11</v>
      </c>
      <c r="C113" s="30" t="s">
        <v>12</v>
      </c>
      <c r="D113" s="30" t="s">
        <v>34</v>
      </c>
      <c r="E113" s="30" t="s">
        <v>154</v>
      </c>
      <c r="F113" s="30" t="s">
        <v>15</v>
      </c>
      <c r="G113" s="30" t="s">
        <v>13</v>
      </c>
      <c r="H113" s="29" t="s">
        <v>187</v>
      </c>
      <c r="I113" s="18">
        <v>971</v>
      </c>
    </row>
    <row r="114" spans="1:9" x14ac:dyDescent="0.35">
      <c r="A114" s="38">
        <v>11</v>
      </c>
      <c r="B114" s="5" t="s">
        <v>11</v>
      </c>
      <c r="C114" s="5" t="s">
        <v>12</v>
      </c>
      <c r="D114" s="5" t="s">
        <v>34</v>
      </c>
      <c r="E114" s="5" t="s">
        <v>155</v>
      </c>
      <c r="F114" s="5" t="s">
        <v>15</v>
      </c>
      <c r="G114" s="5" t="s">
        <v>13</v>
      </c>
      <c r="H114" s="4" t="s">
        <v>156</v>
      </c>
      <c r="I114" s="18">
        <v>0</v>
      </c>
    </row>
    <row r="115" spans="1:9" x14ac:dyDescent="0.35">
      <c r="A115" s="7">
        <v>11</v>
      </c>
      <c r="B115" s="5" t="s">
        <v>11</v>
      </c>
      <c r="C115" s="5" t="s">
        <v>12</v>
      </c>
      <c r="D115" s="5" t="s">
        <v>34</v>
      </c>
      <c r="E115" s="5" t="s">
        <v>157</v>
      </c>
      <c r="F115" s="5" t="s">
        <v>15</v>
      </c>
      <c r="G115" s="5" t="s">
        <v>13</v>
      </c>
      <c r="H115" s="4" t="s">
        <v>158</v>
      </c>
      <c r="I115" s="18">
        <v>0</v>
      </c>
    </row>
    <row r="116" spans="1:9" x14ac:dyDescent="0.35">
      <c r="A116" s="7">
        <v>11</v>
      </c>
      <c r="B116" s="5" t="s">
        <v>11</v>
      </c>
      <c r="C116" s="5" t="s">
        <v>12</v>
      </c>
      <c r="D116" s="5" t="s">
        <v>34</v>
      </c>
      <c r="E116" s="5" t="s">
        <v>159</v>
      </c>
      <c r="F116" s="5" t="s">
        <v>15</v>
      </c>
      <c r="G116" s="5" t="s">
        <v>13</v>
      </c>
      <c r="H116" s="4" t="s">
        <v>160</v>
      </c>
      <c r="I116" s="18">
        <v>0</v>
      </c>
    </row>
    <row r="117" spans="1:9" x14ac:dyDescent="0.35">
      <c r="A117" s="7">
        <v>11</v>
      </c>
      <c r="B117" s="5" t="s">
        <v>11</v>
      </c>
      <c r="C117" s="5" t="s">
        <v>12</v>
      </c>
      <c r="D117" s="5" t="s">
        <v>34</v>
      </c>
      <c r="E117" s="5" t="s">
        <v>161</v>
      </c>
      <c r="F117" s="5" t="s">
        <v>15</v>
      </c>
      <c r="G117" s="5" t="s">
        <v>13</v>
      </c>
      <c r="H117" s="33" t="s">
        <v>162</v>
      </c>
      <c r="I117" s="18">
        <v>0</v>
      </c>
    </row>
    <row r="118" spans="1:9" x14ac:dyDescent="0.35">
      <c r="A118" s="21" t="s">
        <v>163</v>
      </c>
      <c r="B118" s="22"/>
      <c r="C118" s="22"/>
      <c r="D118" s="22"/>
      <c r="E118" s="22"/>
      <c r="F118" s="22"/>
      <c r="G118" s="22"/>
      <c r="H118" s="21"/>
      <c r="I118" s="27">
        <f>SUM(I113:I117)</f>
        <v>971</v>
      </c>
    </row>
    <row r="119" spans="1:9" x14ac:dyDescent="0.35">
      <c r="I119" s="18" t="s">
        <v>51</v>
      </c>
    </row>
    <row r="120" spans="1:9" x14ac:dyDescent="0.35">
      <c r="A120" s="21" t="s">
        <v>164</v>
      </c>
      <c r="B120" s="22"/>
      <c r="C120" s="22"/>
      <c r="D120" s="22"/>
      <c r="E120" s="22"/>
      <c r="F120" s="22"/>
      <c r="G120" s="22"/>
      <c r="H120" s="21"/>
      <c r="I120" s="23">
        <f>(I118+I111+I106+I101+I83+I78+I68)</f>
        <v>1337695</v>
      </c>
    </row>
    <row r="121" spans="1:9" ht="15" customHeight="1" x14ac:dyDescent="0.35">
      <c r="H121" s="4" t="s">
        <v>165</v>
      </c>
      <c r="I121" s="18">
        <f>I22</f>
        <v>1292000</v>
      </c>
    </row>
    <row r="122" spans="1:9" x14ac:dyDescent="0.35">
      <c r="A122" s="24"/>
      <c r="B122" s="25"/>
      <c r="C122" s="25"/>
      <c r="D122" s="25"/>
      <c r="E122" s="25"/>
      <c r="F122" s="25"/>
      <c r="G122" s="25"/>
      <c r="H122" s="29" t="s">
        <v>166</v>
      </c>
      <c r="I122" s="19">
        <f>I121-I120</f>
        <v>-45695</v>
      </c>
    </row>
    <row r="123" spans="1:9" x14ac:dyDescent="0.35">
      <c r="A123" s="24"/>
      <c r="B123" s="25"/>
      <c r="C123" s="25"/>
      <c r="D123" s="25"/>
      <c r="E123" s="25"/>
      <c r="F123" s="25"/>
      <c r="G123" s="25"/>
      <c r="H123" s="24" t="s">
        <v>167</v>
      </c>
      <c r="I123" s="39">
        <f>I8+I22-I120+I115</f>
        <v>91594</v>
      </c>
    </row>
    <row r="124" spans="1:9" x14ac:dyDescent="0.35">
      <c r="A124" s="24"/>
      <c r="B124" s="25"/>
      <c r="C124" s="25"/>
      <c r="D124" s="25"/>
      <c r="E124" s="25"/>
      <c r="F124" s="25"/>
      <c r="G124" s="25"/>
      <c r="H124" s="24" t="s">
        <v>168</v>
      </c>
      <c r="I124" s="40"/>
    </row>
    <row r="125" spans="1:9" x14ac:dyDescent="0.35">
      <c r="A125" s="24"/>
      <c r="B125" s="25"/>
      <c r="C125" s="25"/>
      <c r="D125" s="25"/>
      <c r="E125" s="25"/>
      <c r="F125" s="25"/>
      <c r="G125" s="25"/>
      <c r="H125" s="24"/>
      <c r="I125" s="19"/>
    </row>
    <row r="126" spans="1:9" x14ac:dyDescent="0.35">
      <c r="A126" s="24"/>
      <c r="B126" s="25"/>
      <c r="C126" s="25"/>
      <c r="D126" s="25"/>
      <c r="E126" s="25"/>
      <c r="F126" s="25"/>
      <c r="G126" s="25"/>
      <c r="H126" s="24" t="s">
        <v>169</v>
      </c>
      <c r="I126" s="27">
        <v>0</v>
      </c>
    </row>
    <row r="127" spans="1:9" x14ac:dyDescent="0.35">
      <c r="A127" s="14" t="s">
        <v>170</v>
      </c>
      <c r="B127" s="17"/>
      <c r="C127" s="17"/>
      <c r="D127" s="17"/>
      <c r="E127" s="17"/>
      <c r="F127" s="17"/>
      <c r="G127" s="17"/>
      <c r="I127" s="18"/>
    </row>
    <row r="128" spans="1:9" x14ac:dyDescent="0.35">
      <c r="A128" s="7">
        <v>22</v>
      </c>
      <c r="B128" s="5" t="s">
        <v>11</v>
      </c>
      <c r="C128" s="5" t="s">
        <v>12</v>
      </c>
      <c r="D128" s="5" t="s">
        <v>13</v>
      </c>
      <c r="E128" s="5" t="s">
        <v>19</v>
      </c>
      <c r="F128" s="5" t="s">
        <v>15</v>
      </c>
      <c r="G128" s="5" t="s">
        <v>13</v>
      </c>
      <c r="H128" s="33" t="s">
        <v>171</v>
      </c>
      <c r="I128" s="18">
        <v>0</v>
      </c>
    </row>
    <row r="129" spans="1:10" x14ac:dyDescent="0.35">
      <c r="A129" s="21" t="s">
        <v>172</v>
      </c>
      <c r="B129" s="41"/>
      <c r="C129" s="41"/>
      <c r="D129" s="41"/>
      <c r="E129" s="41"/>
      <c r="F129" s="41"/>
      <c r="G129" s="41"/>
      <c r="H129" s="26"/>
      <c r="I129" s="23">
        <v>0</v>
      </c>
    </row>
    <row r="130" spans="1:10" x14ac:dyDescent="0.35">
      <c r="A130" s="24"/>
      <c r="B130" s="30"/>
      <c r="C130" s="30"/>
      <c r="D130" s="30"/>
      <c r="E130" s="30"/>
      <c r="F130" s="30"/>
      <c r="G130" s="30"/>
      <c r="H130" s="29"/>
      <c r="I130" s="18"/>
    </row>
    <row r="131" spans="1:10" x14ac:dyDescent="0.35">
      <c r="A131" s="14" t="s">
        <v>173</v>
      </c>
      <c r="B131" s="17"/>
      <c r="C131" s="17"/>
      <c r="D131" s="17"/>
      <c r="E131" s="17"/>
      <c r="F131" s="17"/>
      <c r="G131" s="17"/>
      <c r="I131" s="18"/>
    </row>
    <row r="132" spans="1:10" x14ac:dyDescent="0.35">
      <c r="A132" s="7">
        <v>22</v>
      </c>
      <c r="B132" s="5" t="s">
        <v>11</v>
      </c>
      <c r="C132" s="5" t="s">
        <v>12</v>
      </c>
      <c r="D132" s="5" t="s">
        <v>174</v>
      </c>
      <c r="E132" s="5" t="s">
        <v>154</v>
      </c>
      <c r="F132" s="5" t="s">
        <v>15</v>
      </c>
      <c r="G132" s="5" t="s">
        <v>15</v>
      </c>
      <c r="H132" s="33" t="s">
        <v>171</v>
      </c>
      <c r="I132" s="18">
        <v>0</v>
      </c>
    </row>
    <row r="133" spans="1:10" x14ac:dyDescent="0.35">
      <c r="A133" s="21" t="s">
        <v>175</v>
      </c>
      <c r="B133" s="22"/>
      <c r="C133" s="22"/>
      <c r="D133" s="22"/>
      <c r="E133" s="22"/>
      <c r="F133" s="22"/>
      <c r="G133" s="22"/>
      <c r="H133" s="26"/>
      <c r="I133" s="27">
        <v>0</v>
      </c>
    </row>
    <row r="134" spans="1:10" ht="13.5" customHeight="1" x14ac:dyDescent="0.35">
      <c r="A134" s="24"/>
      <c r="B134" s="25"/>
      <c r="C134" s="25"/>
      <c r="D134" s="25"/>
      <c r="E134" s="25"/>
      <c r="F134" s="25"/>
      <c r="G134" s="25"/>
      <c r="H134" s="24"/>
      <c r="I134" s="19"/>
    </row>
    <row r="135" spans="1:10" x14ac:dyDescent="0.35">
      <c r="A135" s="24"/>
      <c r="B135" s="25"/>
      <c r="C135" s="25"/>
      <c r="D135" s="25"/>
      <c r="E135" s="25"/>
      <c r="F135" s="25"/>
      <c r="G135" s="25"/>
      <c r="H135" s="24" t="s">
        <v>176</v>
      </c>
      <c r="I135" s="27">
        <v>0</v>
      </c>
    </row>
    <row r="136" spans="1:10" x14ac:dyDescent="0.35">
      <c r="A136" s="24"/>
      <c r="B136" s="25"/>
      <c r="C136" s="25"/>
      <c r="D136" s="25"/>
      <c r="E136" s="25"/>
      <c r="F136" s="25"/>
      <c r="G136" s="25"/>
      <c r="H136" s="24"/>
      <c r="I136" s="42"/>
    </row>
    <row r="137" spans="1:10" ht="16" thickBot="1" x14ac:dyDescent="0.4">
      <c r="A137" s="43" t="s">
        <v>177</v>
      </c>
      <c r="B137" s="44"/>
      <c r="C137" s="44"/>
      <c r="D137" s="44"/>
      <c r="E137" s="44"/>
      <c r="F137" s="44"/>
      <c r="G137" s="44"/>
      <c r="H137" s="43"/>
      <c r="I137" s="45">
        <f>I22+I129</f>
        <v>1292000</v>
      </c>
    </row>
    <row r="138" spans="1:10" ht="16" thickTop="1" x14ac:dyDescent="0.35">
      <c r="I138" s="18"/>
    </row>
    <row r="139" spans="1:10" hidden="1" x14ac:dyDescent="0.35">
      <c r="I139" s="18"/>
    </row>
    <row r="140" spans="1:10" ht="16" thickBot="1" x14ac:dyDescent="0.4">
      <c r="A140" s="43" t="s">
        <v>178</v>
      </c>
      <c r="B140" s="44"/>
      <c r="C140" s="44"/>
      <c r="D140" s="44"/>
      <c r="E140" s="44"/>
      <c r="F140" s="44"/>
      <c r="G140" s="44"/>
      <c r="H140" s="43"/>
      <c r="I140" s="45">
        <f>I133+I120</f>
        <v>1337695</v>
      </c>
      <c r="J140" s="46"/>
    </row>
    <row r="141" spans="1:10" s="2" customFormat="1" ht="16" thickTop="1" x14ac:dyDescent="0.35">
      <c r="A141" s="47"/>
      <c r="B141" s="48"/>
      <c r="C141" s="48"/>
      <c r="D141" s="48"/>
      <c r="E141" s="48"/>
      <c r="F141" s="48"/>
      <c r="G141" s="48"/>
      <c r="H141" s="49" t="s">
        <v>179</v>
      </c>
      <c r="I141" s="47">
        <f>I137-I140</f>
        <v>-45695</v>
      </c>
      <c r="J141" s="47"/>
    </row>
    <row r="142" spans="1:10" x14ac:dyDescent="0.35">
      <c r="H142" s="50"/>
      <c r="I142" s="20"/>
    </row>
    <row r="143" spans="1:10" x14ac:dyDescent="0.35">
      <c r="H143" s="50"/>
      <c r="I143" s="20"/>
    </row>
  </sheetData>
  <sheetProtection formatCells="0" formatColumns="0" formatRows="0" insertColumns="0" insertRows="0" insertHyperlinks="0" deleteColumns="0" deleteRows="0" sort="0" autoFilter="0" pivotTables="0"/>
  <pageMargins left="0" right="0" top="1.25" bottom="1" header="0.5" footer="0.5"/>
  <pageSetup scale="60" fitToHeight="4" orientation="landscape" r:id="rId1"/>
  <headerFooter alignWithMargins="0">
    <oddHeader xml:space="preserve">&amp;C&amp;"Arial,Bold"University Preparatory Schools - CMO
Revenue and Expenses Budget
Bud/Act  FY20 &amp; FY21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Operating Fund</vt:lpstr>
      <vt:lpstr>'Operating Fund'!Print_Area</vt:lpstr>
      <vt:lpstr>'Operating Fund'!Print_Titles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KOERNER</dc:creator>
  <cp:lastModifiedBy>Rory</cp:lastModifiedBy>
  <dcterms:created xsi:type="dcterms:W3CDTF">2021-05-26T21:57:17Z</dcterms:created>
  <dcterms:modified xsi:type="dcterms:W3CDTF">2022-08-30T17:27:07Z</dcterms:modified>
</cp:coreProperties>
</file>